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defaultThemeVersion="124226"/>
  <mc:AlternateContent xmlns:mc="http://schemas.openxmlformats.org/markup-compatibility/2006">
    <mc:Choice Requires="x15">
      <x15ac:absPath xmlns:x15ac="http://schemas.microsoft.com/office/spreadsheetml/2010/11/ac" url="https://hmveng-my.sharepoint.com/personal/donna_jamieson_idcsl_co_uk/Documents/Desktop/IDCSL charges/2025/"/>
    </mc:Choice>
  </mc:AlternateContent>
  <xr:revisionPtr revIDLastSave="21" documentId="8_{C8B91F75-82F2-44FE-9D8C-7A27BC991261}" xr6:coauthVersionLast="47" xr6:coauthVersionMax="47" xr10:uidLastSave="{064F3512-4497-4CD9-9BAA-18FBC54B56DD}"/>
  <bookViews>
    <workbookView xWindow="-120" yWindow="-120" windowWidth="29040" windowHeight="15720" tabRatio="862" xr2:uid="{00000000-000D-0000-FFFF-FFFF00000000}"/>
  </bookViews>
  <sheets>
    <sheet name="Overview" sheetId="1" r:id="rId1"/>
    <sheet name="Annex 1 LV, HV and UMS charges" sheetId="2" r:id="rId2"/>
    <sheet name="Annex 2 EHV Charges" sheetId="29" r:id="rId3"/>
    <sheet name="Annex 3 Preserved charges" sheetId="4" r:id="rId4"/>
    <sheet name="Annex 4 LDNO charges" sheetId="5" r:id="rId5"/>
    <sheet name="Annex 5 LLFs" sheetId="6" r:id="rId6"/>
    <sheet name="Annex 6 New or Amended EHV" sheetId="8" r:id="rId7"/>
    <sheet name="Annex 7 Pass-Through Costs" sheetId="24" r:id="rId8"/>
    <sheet name="Nodal prices" sheetId="7" r:id="rId9"/>
    <sheet name="SSC unit rate lookup" sheetId="20" r:id="rId10"/>
    <sheet name="Residual Charging Bands" sheetId="26" r:id="rId11"/>
    <sheet name="TNUoS Mapping" sheetId="27" r:id="rId12"/>
    <sheet name="Charge Calculator" sheetId="15" r:id="rId13"/>
  </sheets>
  <definedNames>
    <definedName name="_xlnm._FilterDatabase" localSheetId="4" hidden="1">'Annex 4 LDNO charges'!$A$13:$J$203</definedName>
    <definedName name="_xlnm._FilterDatabase" localSheetId="9" hidden="1">'SSC unit rate lookup'!$A$28:$D$764</definedName>
    <definedName name="OLE_LINK1" localSheetId="3">'Annex 3 Preserved charges'!#REF!</definedName>
    <definedName name="_xlnm.Print_Area" localSheetId="1">'Annex 1 LV, HV and UMS charges'!$A$2:$K$43</definedName>
    <definedName name="_xlnm.Print_Area" localSheetId="3">'Annex 3 Preserved charges'!$A$2:$J$21</definedName>
    <definedName name="_xlnm.Print_Area" localSheetId="4">'Annex 4 LDNO charges'!$A$2:$J$203</definedName>
    <definedName name="_xlnm.Print_Area" localSheetId="5">'Annex 5 LLFs'!$A$2:$F$40</definedName>
    <definedName name="_xlnm.Print_Area" localSheetId="6">'Annex 6 New or Amended EHV'!$A$2:$Q$28</definedName>
    <definedName name="_xlnm.Print_Area" localSheetId="7">'Annex 7 Pass-Through Costs'!$A$2:$E$164</definedName>
    <definedName name="_xlnm.Print_Area" localSheetId="8">'Nodal prices'!$A$2:$D$26</definedName>
    <definedName name="_xlnm.Print_Titles" localSheetId="1">'Annex 1 LV, HV and UMS charges'!$2:$11</definedName>
    <definedName name="_xlnm.Print_Titles" localSheetId="4">'Annex 4 LDNO charges'!$13:$13</definedName>
    <definedName name="_xlnm.Print_Titles" localSheetId="6">'Annex 6 New or Amended EHV'!$4:$5</definedName>
    <definedName name="_xlnm.Print_Titles" localSheetId="7">'Annex 7 Pass-Through Costs'!$4:$4</definedName>
    <definedName name="_xlnm.Print_Titles" localSheetId="8">'Nodal prices'!$2:$3</definedName>
    <definedName name="_xlnm.Print_Titles" localSheetId="9">'SSC unit rate lookup'!$28:$28</definedName>
    <definedName name="Z_5032A364_B81A_48DA_88DA_AB3B86B47EE9_.wvu.PrintArea" localSheetId="1" hidden="1">'Annex 1 LV, HV and UMS charges'!$A$2:$K$43</definedName>
    <definedName name="Z_5032A364_B81A_48DA_88DA_AB3B86B47EE9_.wvu.PrintArea" localSheetId="3" hidden="1">'Annex 3 Preserved charges'!$A$2:$J$21</definedName>
    <definedName name="Z_5032A364_B81A_48DA_88DA_AB3B86B47EE9_.wvu.PrintArea" localSheetId="4" hidden="1">'Annex 4 LDNO charges'!$A$2:$I$9</definedName>
    <definedName name="Z_5032A364_B81A_48DA_88DA_AB3B86B47EE9_.wvu.PrintArea" localSheetId="5" hidden="1">'Annex 5 LLFs'!$A$3:$F$40</definedName>
    <definedName name="Z_5032A364_B81A_48DA_88DA_AB3B86B47EE9_.wvu.PrintArea" localSheetId="6" hidden="1">'Annex 6 New or Amended EHV'!$A$1:$P$28</definedName>
    <definedName name="Z_5032A364_B81A_48DA_88DA_AB3B86B47EE9_.wvu.PrintArea" localSheetId="7" hidden="1">'Annex 7 Pass-Through Costs'!$A$2:$D$5</definedName>
    <definedName name="Z_5032A364_B81A_48DA_88DA_AB3B86B47EE9_.wvu.PrintArea" localSheetId="8" hidden="1">'Nodal prices'!$A$2:$D$26</definedName>
    <definedName name="Z_5032A364_B81A_48DA_88DA_AB3B86B47EE9_.wvu.PrintTitles" localSheetId="1" hidden="1">'Annex 1 LV, HV and UMS charges'!$2:$11</definedName>
    <definedName name="Z_5032A364_B81A_48DA_88DA_AB3B86B47EE9_.wvu.PrintTitles" localSheetId="4" hidden="1">'Annex 4 LDNO charges'!$2:$9</definedName>
    <definedName name="Z_5032A364_B81A_48DA_88DA_AB3B86B47EE9_.wvu.PrintTitles" localSheetId="6" hidden="1">'Annex 6 New or Amended EHV'!$4:$5</definedName>
    <definedName name="Z_5032A364_B81A_48DA_88DA_AB3B86B47EE9_.wvu.PrintTitles" localSheetId="7" hidden="1">'Annex 7 Pass-Through Costs'!$2:$4</definedName>
    <definedName name="Z_5032A364_B81A_48DA_88DA_AB3B86B47EE9_.wvu.PrintTitles" localSheetId="8"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24" l="1"/>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A2" i="27" l="1"/>
  <c r="B36" i="27" l="1"/>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17"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<sst xmlns="http://schemas.openxmlformats.org/spreadsheetml/2006/main" count="2727" uniqueCount="878">
  <si>
    <t>Closed LLFCs</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</si>
  <si>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</si>
  <si>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</si>
  <si>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</si>
  <si>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</si>
  <si>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</si>
  <si>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</si>
  <si>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</si>
  <si>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</si>
  <si>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</si>
  <si>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</si>
  <si>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</si>
  <si>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</si>
  <si>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</si>
  <si>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</si>
  <si>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</si>
  <si>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</si>
  <si>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</si>
  <si>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</si>
  <si>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</si>
  <si>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</si>
  <si>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</si>
  <si>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</si>
  <si>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</si>
  <si>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</si>
  <si>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</si>
  <si>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</si>
  <si>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</si>
  <si>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</si>
  <si>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</si>
  <si>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</si>
  <si>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</si>
  <si>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</si>
  <si>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</si>
  <si>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</si>
  <si>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</si>
  <si>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</si>
  <si>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EDCM Import 1</t>
  </si>
  <si>
    <t>EDCM Import 2</t>
  </si>
  <si>
    <t>EDCM Import 3</t>
  </si>
  <si>
    <t>EDCM Import 4</t>
  </si>
  <si>
    <t>EDCM Import 5</t>
  </si>
  <si>
    <t>EDCM Import 6</t>
  </si>
  <si>
    <t>EDCM Import 7</t>
  </si>
  <si>
    <t>EDCM Import 8</t>
  </si>
  <si>
    <t>EDCM Import 9</t>
  </si>
  <si>
    <t>EDCM Import 10</t>
  </si>
  <si>
    <t>Annex 5 LLFs</t>
  </si>
  <si>
    <t>EDCM Export 1</t>
  </si>
  <si>
    <t>EDCM Export 2</t>
  </si>
  <si>
    <t>EDCM Export 3</t>
  </si>
  <si>
    <t>EDCM Export 4</t>
  </si>
  <si>
    <t>EDCM Export 5</t>
  </si>
  <si>
    <t>EDCM Export 6</t>
  </si>
  <si>
    <t>EDCM Export 7</t>
  </si>
  <si>
    <t>EDCM Export 8</t>
  </si>
  <si>
    <t>EDCM Export 9</t>
  </si>
  <si>
    <t>EDCM Export 10</t>
  </si>
  <si>
    <t>Name</t>
  </si>
  <si>
    <t>Nodal prices</t>
  </si>
  <si>
    <t>Reactive power charge
p/kVArh</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</si>
  <si>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</si>
  <si>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</si>
  <si>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</si>
  <si>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</si>
  <si>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</si>
  <si>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</si>
  <si>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</si>
  <si>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</si>
  <si>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</si>
  <si>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EDCM import 1</t>
  </si>
  <si>
    <t>EDCM export 1</t>
  </si>
  <si>
    <t>EDCM import 2</t>
  </si>
  <si>
    <t>EDCM import 3</t>
  </si>
  <si>
    <t>EDCM import 4</t>
  </si>
  <si>
    <t>EDCM import 5</t>
  </si>
  <si>
    <t>EDCM import 6</t>
  </si>
  <si>
    <t>EDCM import 7</t>
  </si>
  <si>
    <t>EDCM import 8</t>
  </si>
  <si>
    <t>EDCM import 9</t>
  </si>
  <si>
    <t>EDCM import 10</t>
  </si>
  <si>
    <t>EDCM export 2</t>
  </si>
  <si>
    <t>EDCM export 3</t>
  </si>
  <si>
    <t>EDCM export 4</t>
  </si>
  <si>
    <t>EDCM export 5</t>
  </si>
  <si>
    <t>EDCM export 6</t>
  </si>
  <si>
    <t>EDCM export 7</t>
  </si>
  <si>
    <t>EDCM export 8</t>
  </si>
  <si>
    <t>EDCM export 9</t>
  </si>
  <si>
    <t>EDCM export 10</t>
  </si>
  <si>
    <t>Import
Unique Identifier</t>
  </si>
  <si>
    <t>Export
Unique Identifier</t>
  </si>
  <si>
    <t>Red Time Band</t>
  </si>
  <si>
    <t>Amber Time Band</t>
  </si>
  <si>
    <t>Green Time Band</t>
  </si>
  <si>
    <t>Monday to Friday 
(Including Bank Holidays)
All Year</t>
  </si>
  <si>
    <t>Black Time Band</t>
  </si>
  <si>
    <t>Yellow Time Band</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</si>
  <si>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</si>
  <si>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</si>
  <si>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</si>
  <si>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</si>
  <si>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</si>
  <si>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</si>
  <si>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</si>
  <si>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</si>
  <si>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</si>
  <si>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</si>
  <si>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</si>
  <si>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</si>
  <si>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</si>
  <si>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</si>
  <si>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</si>
  <si>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</si>
  <si>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</si>
  <si>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</si>
  <si>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</si>
  <si>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</si>
  <si>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</si>
  <si>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</si>
  <si>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</si>
  <si>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</si>
  <si>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</si>
  <si>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</si>
  <si>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</si>
  <si>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</si>
  <si>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</si>
  <si>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</si>
  <si>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</si>
  <si>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</si>
  <si>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</si>
  <si>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</si>
  <si>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</si>
  <si>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</si>
  <si>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</si>
  <si>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</si>
  <si>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</si>
  <si>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</si>
  <si>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</si>
  <si>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</si>
  <si>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</si>
  <si>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</si>
  <si>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</si>
  <si>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</si>
  <si>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</si>
  <si>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</si>
  <si>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</si>
  <si>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</si>
  <si>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</si>
  <si>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</si>
  <si>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</si>
  <si>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</si>
  <si>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Copy from CDCM table 3701 "Tariffs!A42:I84" and paste values into A14</t>
  </si>
  <si>
    <t>Year</t>
  </si>
  <si>
    <t>Tariff name</t>
  </si>
  <si>
    <t>Copy from EDCM table 6005 "LDNORev!B549:G683" and paste values into D57</t>
  </si>
  <si>
    <t>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</si>
  <si>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</si>
  <si>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</si>
  <si>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</si>
  <si>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</si>
  <si>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</si>
  <si>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</si>
  <si>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</si>
  <si>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</si>
  <si>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</si>
  <si>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</si>
  <si>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</si>
  <si>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</si>
  <si>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</si>
  <si>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</si>
  <si>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</si>
  <si>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</si>
  <si>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</si>
  <si>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</si>
  <si>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</si>
  <si>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</si>
  <si>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</si>
  <si>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</si>
  <si>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</si>
  <si>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</si>
  <si>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</si>
  <si>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</si>
  <si>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</si>
  <si>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</si>
  <si>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</si>
  <si>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</si>
  <si>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</si>
  <si>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</si>
  <si>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</si>
  <si>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</si>
  <si>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</si>
  <si>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</si>
  <si>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</si>
  <si>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</si>
  <si>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</si>
  <si>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</si>
  <si>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</si>
  <si>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</si>
  <si>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</si>
  <si>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</si>
  <si>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</si>
  <si>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</si>
  <si>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</si>
  <si>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</si>
  <si>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</si>
  <si>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</si>
  <si>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</si>
  <si>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</si>
  <si>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</si>
  <si>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</si>
  <si>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</si>
  <si>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</si>
  <si>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</si>
  <si>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</si>
  <si>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</si>
  <si>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</si>
  <si>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</si>
  <si>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</si>
  <si>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</si>
  <si>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</si>
  <si>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</si>
  <si>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</si>
  <si>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</si>
  <si>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</si>
  <si>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</si>
  <si>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</si>
  <si>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</si>
  <si>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</si>
  <si>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</si>
  <si>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</si>
  <si>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</si>
  <si>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</si>
  <si>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</si>
  <si>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</si>
  <si>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</si>
  <si>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</si>
  <si>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</si>
  <si>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</si>
  <si>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</si>
  <si>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</si>
  <si>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</si>
  <si>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</si>
  <si>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</si>
  <si>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</si>
  <si>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</si>
  <si>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</si>
  <si>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</si>
  <si>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</si>
  <si>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</si>
  <si>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</si>
  <si>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</si>
  <si>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</si>
  <si>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</si>
  <si>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</si>
  <si>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</si>
  <si>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</si>
  <si>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</si>
  <si>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</si>
  <si>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</si>
  <si>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</si>
  <si>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</si>
  <si>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</si>
  <si>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</si>
  <si>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</si>
  <si>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</si>
  <si>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</si>
  <si>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</si>
  <si>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</si>
  <si>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</si>
  <si>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</si>
  <si>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</si>
  <si>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</si>
  <si>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</si>
  <si>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</si>
  <si>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</si>
  <si>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</si>
  <si>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</si>
  <si>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</si>
  <si>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</si>
  <si>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</si>
  <si>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</si>
  <si>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</si>
  <si>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</si>
  <si>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</si>
  <si>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</si>
  <si>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</si>
  <si>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</si>
  <si>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</si>
  <si>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</si>
  <si>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</si>
  <si>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</si>
  <si>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</si>
  <si>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</si>
  <si>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</si>
  <si>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</si>
  <si>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</si>
  <si>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</si>
  <si>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</si>
  <si>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</si>
  <si>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</si>
  <si>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</si>
  <si>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</si>
  <si>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</si>
  <si>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</si>
  <si>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</si>
  <si>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</si>
  <si>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</si>
  <si>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</si>
  <si>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</si>
  <si>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</si>
  <si>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</si>
  <si>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</si>
  <si>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</si>
  <si>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</si>
  <si>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</si>
  <si>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</si>
  <si>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</si>
  <si>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</si>
  <si>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</si>
  <si>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</si>
  <si>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</si>
  <si>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</si>
  <si>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</si>
  <si>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</si>
  <si>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</si>
  <si>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</si>
  <si>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</si>
  <si>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</si>
  <si>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</si>
  <si>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</si>
  <si>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</si>
  <si>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</si>
  <si>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</si>
  <si>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</si>
  <si>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</si>
  <si>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</si>
  <si>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</si>
  <si>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</si>
  <si>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</si>
  <si>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</si>
  <si>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</si>
  <si>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</si>
  <si>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</si>
  <si>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</si>
  <si>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</si>
  <si>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</si>
  <si>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</si>
  <si>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</si>
  <si>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</si>
  <si>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</si>
  <si>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</si>
  <si>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</si>
  <si>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</si>
  <si>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</si>
  <si>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</si>
  <si>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</si>
  <si>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</si>
  <si>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</si>
  <si>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</si>
  <si>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</si>
  <si>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</si>
  <si>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</si>
  <si>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</si>
  <si>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</si>
  <si>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</si>
  <si>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</si>
  <si>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</si>
  <si>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</si>
  <si>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</si>
  <si>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</si>
  <si>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</si>
  <si>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</si>
  <si>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</si>
  <si>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</si>
  <si>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</si>
  <si>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</si>
  <si>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</si>
  <si>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</si>
  <si>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</si>
  <si>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</si>
  <si>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</si>
  <si>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</si>
  <si>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</si>
  <si>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</si>
  <si>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</si>
  <si>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</si>
  <si>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</si>
  <si>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</si>
  <si>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</si>
  <si>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</si>
  <si>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</si>
  <si>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</si>
  <si>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</si>
  <si>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</si>
  <si>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</si>
  <si>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</si>
  <si>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</si>
  <si>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</si>
  <si>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</si>
  <si>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</si>
  <si>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</si>
  <si>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</si>
  <si>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</si>
  <si>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</si>
  <si>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</si>
  <si>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</si>
  <si>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</si>
  <si>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</si>
  <si>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</si>
  <si>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</si>
  <si>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</si>
  <si>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</si>
  <si>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</si>
  <si>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</si>
  <si>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</si>
  <si>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</si>
  <si>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</si>
  <si>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</si>
  <si>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</si>
  <si>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</si>
  <si>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</si>
  <si>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</si>
  <si>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</si>
  <si>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</si>
  <si>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</si>
  <si>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</si>
  <si>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</si>
  <si>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</si>
  <si>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</si>
  <si>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</si>
  <si>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</si>
  <si>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</si>
  <si>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</si>
  <si>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</si>
  <si>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</si>
  <si>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</si>
  <si>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</si>
  <si>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</si>
  <si>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</si>
  <si>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</si>
  <si>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</si>
  <si>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</si>
  <si>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</si>
  <si>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</si>
  <si>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</si>
  <si>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</si>
  <si>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</si>
  <si>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</si>
  <si>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</si>
  <si>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</si>
  <si>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</si>
  <si>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</si>
  <si>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</si>
  <si>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</si>
  <si>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</si>
  <si>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</si>
  <si>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</si>
  <si>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</si>
  <si>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</si>
  <si>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</si>
  <si>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</si>
  <si>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</si>
  <si>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</si>
  <si>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</si>
  <si>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</si>
  <si>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</si>
  <si>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</si>
  <si>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</si>
  <si>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</si>
  <si>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</si>
  <si>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</si>
  <si>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</si>
  <si>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</si>
  <si>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</si>
  <si>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</si>
  <si>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</si>
  <si>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</si>
  <si>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</si>
  <si>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</si>
  <si>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</si>
  <si>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</si>
  <si>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</si>
  <si>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</si>
  <si>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</si>
  <si>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</si>
  <si>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</si>
  <si>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</si>
  <si>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</si>
  <si>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</si>
  <si>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</si>
  <si>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</si>
  <si>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</si>
  <si>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</si>
  <si>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</si>
  <si>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</si>
  <si>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</si>
  <si>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</si>
  <si>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</si>
  <si>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</si>
  <si>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</si>
  <si>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</si>
  <si>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</si>
  <si>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</si>
  <si>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</si>
  <si>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</si>
  <si>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</si>
  <si>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</si>
  <si>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</si>
  <si>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</si>
  <si>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</si>
  <si>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</si>
  <si>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</si>
  <si>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</si>
  <si>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</si>
  <si>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</si>
  <si>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</si>
  <si>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</si>
  <si>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</si>
  <si>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</si>
  <si>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</si>
  <si>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</si>
  <si>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</si>
  <si>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</si>
  <si>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</si>
  <si>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</si>
  <si>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</si>
  <si>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</si>
  <si>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</si>
  <si>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</si>
  <si>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</si>
  <si>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</si>
  <si>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</si>
  <si>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</si>
  <si>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</si>
  <si>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</si>
  <si>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</si>
  <si>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</si>
  <si>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</si>
  <si>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</si>
  <si>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</si>
  <si>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</si>
  <si>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</si>
  <si>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</si>
  <si>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</si>
  <si>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</si>
  <si>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</si>
  <si>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</si>
  <si>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</si>
  <si>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</si>
  <si>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</si>
  <si>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</si>
  <si>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</si>
  <si>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</si>
  <si>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</si>
  <si>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</si>
  <si>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</si>
  <si>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</si>
  <si>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</si>
  <si>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</si>
  <si>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</si>
  <si>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</si>
  <si>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</si>
  <si>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</si>
  <si>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</si>
  <si>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</si>
  <si>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</si>
  <si>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</si>
  <si>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</si>
  <si>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</si>
  <si>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</si>
  <si>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</si>
  <si>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</si>
  <si>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</si>
  <si>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</si>
  <si>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</si>
  <si>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</si>
  <si>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</si>
  <si>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</si>
  <si>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</si>
  <si>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</si>
  <si>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</si>
  <si>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</si>
  <si>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</si>
  <si>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</si>
  <si>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</si>
  <si>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</si>
  <si>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</si>
  <si>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</si>
  <si>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</si>
  <si>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</si>
  <si>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</si>
  <si>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</si>
  <si>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</si>
  <si>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</si>
  <si>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</si>
  <si>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</si>
  <si>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</si>
  <si>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</si>
  <si>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</si>
  <si>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</si>
  <si>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</si>
  <si>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</si>
  <si>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</si>
  <si>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</si>
  <si>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</si>
  <si>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</si>
  <si>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</si>
  <si>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</si>
  <si>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</si>
  <si>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</si>
  <si>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</si>
  <si>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</si>
  <si>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</si>
  <si>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</si>
  <si>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</si>
  <si>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</si>
  <si>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</si>
  <si>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</si>
  <si>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</si>
  <si>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</si>
  <si>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</si>
  <si>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</si>
  <si>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</si>
  <si>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</si>
  <si>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</si>
  <si>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</si>
  <si>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</si>
  <si>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</si>
  <si>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</si>
  <si>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</si>
  <si>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</si>
  <si>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</si>
  <si>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</si>
  <si>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</si>
  <si>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</si>
  <si>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</si>
  <si>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</si>
  <si>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</si>
  <si>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</si>
  <si>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</si>
  <si>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</si>
  <si>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</si>
  <si>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</si>
  <si>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</si>
  <si>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</si>
  <si>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</si>
  <si>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</si>
  <si>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</si>
  <si>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</si>
  <si>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</si>
  <si>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</si>
  <si>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</si>
  <si>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</si>
  <si>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</si>
  <si>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</si>
  <si>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</si>
  <si>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</si>
  <si>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</si>
  <si>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</si>
  <si>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</si>
  <si>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</si>
  <si>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</si>
  <si>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</si>
  <si>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</si>
  <si>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</si>
  <si>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</si>
  <si>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</si>
  <si>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</si>
  <si>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</si>
  <si>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</si>
  <si>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</si>
  <si>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</si>
  <si>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</si>
  <si>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</si>
  <si>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</si>
  <si>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</si>
  <si>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</si>
  <si>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</si>
  <si>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</si>
  <si>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</si>
  <si>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</si>
  <si>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</si>
  <si>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</si>
  <si>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</si>
  <si>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</si>
  <si>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</si>
  <si>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</si>
  <si>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</si>
  <si>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</si>
  <si>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</si>
  <si>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</si>
  <si>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</si>
  <si>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</si>
  <si>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</si>
  <si>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</si>
  <si>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</si>
  <si>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</si>
  <si>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</si>
  <si>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</si>
  <si>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</si>
  <si>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</si>
  <si>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</si>
  <si>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</si>
  <si>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</si>
  <si>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</si>
  <si>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</si>
  <si>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</si>
  <si>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</si>
  <si>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</si>
  <si>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</si>
  <si>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</si>
  <si>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</si>
  <si>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</si>
  <si>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</si>
  <si>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</si>
  <si>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</si>
  <si>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</si>
  <si>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</si>
  <si>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</si>
  <si>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</si>
  <si>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</si>
  <si>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</si>
  <si>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07:30 to 16:00
19:00 to 21:00</t>
  </si>
  <si>
    <t>00:00 to 07:30
21:00 to 24:00</t>
  </si>
  <si>
    <t>00:00 to 24:00</t>
  </si>
  <si>
    <t>16:00 to 19:00</t>
  </si>
  <si>
    <t>07:30 to 21:00</t>
  </si>
  <si>
    <t>Monday to Friday 
(Including Bank Holidays)
Nov to Feb Inclusive</t>
  </si>
  <si>
    <t>Monday to Friday 
(Including Bank Holidays)
Mar to Oct Inclusive</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</si>
  <si>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</si>
  <si>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</si>
  <si>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</si>
  <si>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</si>
  <si>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</si>
  <si>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</si>
  <si>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</si>
  <si>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</si>
  <si>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</si>
  <si>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</si>
  <si>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</si>
  <si>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</si>
  <si>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</si>
  <si>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</si>
  <si>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</si>
  <si>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
  </si>
  <si>
    <t>Location name/ID</t>
  </si>
  <si>
    <t>Parent location</t>
  </si>
  <si>
    <t>Local charge 1
£/kVA/year</t>
  </si>
  <si>
    <t>Remote charge 1
£/kVA/year</t>
  </si>
  <si>
    <t>IDCSL  GSP B</t>
  </si>
  <si>
    <t>B01, B02, B03</t>
  </si>
  <si>
    <t>B04, B05, B06</t>
  </si>
  <si>
    <t>B07, B08, B09</t>
  </si>
  <si>
    <t>B10, B11, B12</t>
  </si>
  <si>
    <t>B13, B14, B15</t>
  </si>
  <si>
    <t>B16, B17, B18</t>
  </si>
  <si>
    <t>B19, B20, B21</t>
  </si>
  <si>
    <t>B22, B23, B24</t>
  </si>
  <si>
    <t>B25, B26, B27</t>
  </si>
  <si>
    <t>B28, B29, B30</t>
  </si>
  <si>
    <t>B31, B32, B33</t>
  </si>
  <si>
    <t>B34, B35, B36</t>
  </si>
  <si>
    <t>B37, B38, B39</t>
  </si>
  <si>
    <t>B40, B41</t>
  </si>
  <si>
    <t>B42, B43</t>
  </si>
  <si>
    <t>B44, B45</t>
  </si>
  <si>
    <t>B46, B47</t>
  </si>
  <si>
    <t>B48, B49</t>
  </si>
  <si>
    <t>B50, B51</t>
  </si>
  <si>
    <t>B52, B53</t>
  </si>
  <si>
    <t>B54, B55</t>
  </si>
  <si>
    <t>B56, B57</t>
  </si>
  <si>
    <t>B58, B59</t>
  </si>
  <si>
    <t>B60, B61, B62</t>
  </si>
  <si>
    <t>B63, B64, B65</t>
  </si>
  <si>
    <t>B66, B67</t>
  </si>
  <si>
    <t>B68, B69, B70</t>
  </si>
  <si>
    <t>B71, B72, B73</t>
  </si>
  <si>
    <t>B74, B75</t>
  </si>
  <si>
    <t>B76, B77</t>
  </si>
  <si>
    <t>B78, B79</t>
  </si>
  <si>
    <t>B80, B81</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</si>
  <si>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</si>
  <si>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</si>
  <si>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</si>
  <si>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</si>
  <si>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Monday to Friday Nov to Feb</t>
  </si>
  <si>
    <t>Export Unique Identifier</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</si>
  <si>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</si>
  <si>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</si>
  <si>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</si>
  <si>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</si>
  <si>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</si>
  <si>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</si>
  <si>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</si>
  <si>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</si>
  <si>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IDCSL does not currently have any EHV-connected properties</t>
  </si>
  <si>
    <t>IDCSL GSP B - Effective from 1 April 2025 - Final EDCM charges</t>
  </si>
  <si>
    <t>IDCSL has no Preserved NHH Tariffs/Additional LLFC classes</t>
  </si>
  <si>
    <t>B01</t>
  </si>
  <si>
    <t>B04</t>
  </si>
  <si>
    <t>B07</t>
  </si>
  <si>
    <t>B10</t>
  </si>
  <si>
    <t>B13</t>
  </si>
  <si>
    <t>B16</t>
  </si>
  <si>
    <t>B19</t>
  </si>
  <si>
    <t>B22</t>
  </si>
  <si>
    <t>B25</t>
  </si>
  <si>
    <t>B28</t>
  </si>
  <si>
    <t>B31</t>
  </si>
  <si>
    <t>B34</t>
  </si>
  <si>
    <t>B37</t>
  </si>
  <si>
    <t>B60</t>
  </si>
  <si>
    <t>B63</t>
  </si>
  <si>
    <t>B68</t>
  </si>
  <si>
    <t>B02</t>
  </si>
  <si>
    <t>B05</t>
  </si>
  <si>
    <t>B08</t>
  </si>
  <si>
    <t>B11</t>
  </si>
  <si>
    <t>B14</t>
  </si>
  <si>
    <t>B17</t>
  </si>
  <si>
    <t>B20</t>
  </si>
  <si>
    <t>B23</t>
  </si>
  <si>
    <t>B26</t>
  </si>
  <si>
    <t>B29</t>
  </si>
  <si>
    <t>B32</t>
  </si>
  <si>
    <t>B35</t>
  </si>
  <si>
    <t>B38</t>
  </si>
  <si>
    <t>B40</t>
  </si>
  <si>
    <t>B42</t>
  </si>
  <si>
    <t>B44</t>
  </si>
  <si>
    <t>B46</t>
  </si>
  <si>
    <t>B48</t>
  </si>
  <si>
    <t>B50</t>
  </si>
  <si>
    <t>B52</t>
  </si>
  <si>
    <t>B54</t>
  </si>
  <si>
    <t>B56</t>
  </si>
  <si>
    <t>B58</t>
  </si>
  <si>
    <t>B61</t>
  </si>
  <si>
    <t>B64</t>
  </si>
  <si>
    <t>B66</t>
  </si>
  <si>
    <t>B69</t>
  </si>
  <si>
    <t>B74</t>
  </si>
  <si>
    <t>B78</t>
  </si>
  <si>
    <t>B03</t>
  </si>
  <si>
    <t>B06</t>
  </si>
  <si>
    <t>B09</t>
  </si>
  <si>
    <t>B12</t>
  </si>
  <si>
    <t>B15</t>
  </si>
  <si>
    <t>B18</t>
  </si>
  <si>
    <t>B21</t>
  </si>
  <si>
    <t>B24</t>
  </si>
  <si>
    <t>B27</t>
  </si>
  <si>
    <t>B30</t>
  </si>
  <si>
    <t>B33</t>
  </si>
  <si>
    <t>B36</t>
  </si>
  <si>
    <t>B39</t>
  </si>
  <si>
    <t>B41</t>
  </si>
  <si>
    <t>B43</t>
  </si>
  <si>
    <t>B45</t>
  </si>
  <si>
    <t>B47</t>
  </si>
  <si>
    <t>B49</t>
  </si>
  <si>
    <t>B51</t>
  </si>
  <si>
    <t>B53</t>
  </si>
  <si>
    <t>B55</t>
  </si>
  <si>
    <t>B57</t>
  </si>
  <si>
    <t>B59</t>
  </si>
  <si>
    <t>B62</t>
  </si>
  <si>
    <t>B65</t>
  </si>
  <si>
    <t>B67</t>
  </si>
  <si>
    <t>B70</t>
  </si>
  <si>
    <t>B75</t>
  </si>
  <si>
    <t>B79</t>
  </si>
  <si>
    <t>B50, B51, B52, B53, B54, B55, B56, B57, B58, B59, B78, B79, B80, B81</t>
  </si>
  <si>
    <t>B40, B41, B42, B43, B44, B45, B46, B47, B48, B49, B66, B67, B74, B75, B76, B77</t>
  </si>
  <si>
    <t>B01, B02, B03, B04, B05, B06, B07, B08, B09, B10, B11. B12, B13, B14, B15, B16, B17, B18, B19, B20, B21, B22, B23, B24, B25, B26, B27, B28, B28, B29, B30, B31, B32, B33, B34, B35, B36, B37, B38, B39, B60, B61, B62, B63, B64, B65, B68, B69, B70, B71, B72, B73</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</si>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</sst>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 numFmtId="181" formatCode="0.000;\-0.000;;@\,"/>
    <numFmt numFmtId="182" formatCode="0.00;\-0.00;;@\,"/>
    <numFmt numFmtId="183" formatCode="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3" borderId="0" applyNumberFormat="0" applyBorder="0" applyAlignment="0" applyProtection="0"/>
    <xf numFmtId="0" fontId="3"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3"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4" fillId="0" borderId="0"/>
    <xf numFmtId="0" fontId="2" fillId="6" borderId="0" applyNumberFormat="0" applyBorder="0" applyAlignment="0" applyProtection="0"/>
    <xf numFmtId="0" fontId="2" fillId="26" borderId="0" applyNumberFormat="0" applyBorder="0" applyAlignment="0" applyProtection="0"/>
    <xf numFmtId="0" fontId="1" fillId="0" borderId="0" applyNumberFormat="0" applyFill="0" applyBorder="0" applyAlignment="0" applyProtection="0">
      <alignment horizontal="left"/>
    </xf>
  </cellStyleXfs>
  <cellXfs count="303">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1" fillId="9"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6" fillId="2" borderId="8" xfId="6" quotePrefix="1" applyFill="1" applyBorder="1" applyAlignment="1">
      <alignment vertical="center" wrapText="1"/>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173" fontId="3" fillId="29" borderId="1" xfId="9" applyNumberFormat="1" applyFill="1" applyBorder="1" applyAlignment="1" applyProtection="1">
      <alignment vertical="center"/>
    </xf>
    <xf numFmtId="174" fontId="6" fillId="29" borderId="1" xfId="9" applyNumberFormat="1" applyFont="1" applyFill="1" applyBorder="1" applyAlignment="1" applyProtection="1">
      <alignment vertical="center"/>
      <protection locked="0"/>
    </xf>
    <xf numFmtId="174" fontId="6" fillId="32" borderId="1" xfId="9" applyNumberFormat="1" applyFont="1" applyFill="1" applyBorder="1" applyAlignment="1" applyProtection="1">
      <alignment vertical="center"/>
      <protection locked="0"/>
    </xf>
    <xf numFmtId="174" fontId="6"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1" borderId="1" xfId="11" quotePrefix="1" applyFont="1" applyFill="1" applyBorder="1" applyAlignment="1" applyProtection="1">
      <alignment horizontal="center" vertical="center" wrapText="1"/>
    </xf>
    <xf numFmtId="173" fontId="3" fillId="32"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8"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8"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9" borderId="1" xfId="9" applyNumberFormat="1" applyFill="1" applyBorder="1" applyAlignment="1" applyProtection="1">
      <alignment vertical="center"/>
      <protection locked="0"/>
    </xf>
    <xf numFmtId="175" fontId="3" fillId="29" borderId="1" xfId="9" applyNumberFormat="1" applyFill="1" applyBorder="1" applyAlignment="1" applyProtection="1">
      <alignment vertical="center"/>
    </xf>
    <xf numFmtId="175" fontId="3" fillId="32" borderId="1" xfId="9" applyNumberFormat="1" applyFill="1" applyBorder="1" applyAlignment="1" applyProtection="1">
      <alignment vertical="center"/>
    </xf>
    <xf numFmtId="175" fontId="6" fillId="30" borderId="1" xfId="10" applyNumberFormat="1" applyFont="1" applyFill="1" applyBorder="1" applyAlignment="1" applyProtection="1">
      <alignment vertical="center"/>
    </xf>
    <xf numFmtId="175" fontId="6" fillId="33" borderId="1" xfId="10" applyNumberFormat="1" applyFont="1" applyFill="1" applyBorder="1" applyAlignment="1" applyProtection="1">
      <alignment vertical="center"/>
    </xf>
    <xf numFmtId="176" fontId="3" fillId="29" borderId="5" xfId="9" applyNumberFormat="1" applyFill="1" applyBorder="1" applyAlignment="1" applyProtection="1">
      <alignment vertical="center"/>
    </xf>
    <xf numFmtId="176" fontId="3" fillId="29" borderId="1" xfId="9" applyNumberFormat="1" applyFill="1" applyBorder="1" applyAlignment="1" applyProtection="1">
      <alignment vertical="center"/>
    </xf>
    <xf numFmtId="49" fontId="6" fillId="11" borderId="1" xfId="8" quotePrefix="1" applyNumberFormat="1" applyFont="1" applyFill="1" applyBorder="1" applyAlignment="1" applyProtection="1">
      <alignment horizontal="center" vertical="center" wrapText="1"/>
    </xf>
    <xf numFmtId="49" fontId="6" fillId="31"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0" fontId="14"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wrapText="1"/>
      <protection locked="0"/>
    </xf>
    <xf numFmtId="177" fontId="9"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5" borderId="0" xfId="6" applyFill="1" applyAlignment="1">
      <alignment horizontal="left"/>
    </xf>
    <xf numFmtId="14" fontId="6" fillId="0" borderId="0" xfId="6" applyNumberFormat="1"/>
    <xf numFmtId="0" fontId="6" fillId="0" borderId="0" xfId="6" quotePrefix="1" applyAlignment="1">
      <alignment horizontal="left"/>
    </xf>
    <xf numFmtId="0" fontId="6" fillId="35" borderId="0" xfId="6" applyFill="1" applyAlignment="1">
      <alignment horizontal="left" vertical="center"/>
    </xf>
    <xf numFmtId="178" fontId="6"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15" fillId="8" borderId="1" xfId="0" applyNumberFormat="1" applyFont="1" applyFill="1" applyBorder="1" applyAlignment="1" applyProtection="1">
      <alignment horizontal="center" vertical="center"/>
      <protection locked="0"/>
    </xf>
    <xf numFmtId="180"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6" fillId="0" borderId="1" xfId="0" applyFont="1" applyBorder="1" applyAlignment="1">
      <alignment horizontal="center" vertical="center" wrapText="1"/>
    </xf>
    <xf numFmtId="0" fontId="6" fillId="0" borderId="6" xfId="6" applyBorder="1" applyAlignment="1">
      <alignment horizontal="center" vertical="center" wrapText="1"/>
    </xf>
    <xf numFmtId="0" fontId="6" fillId="0" borderId="1" xfId="6" applyBorder="1" applyAlignment="1">
      <alignment horizontal="center" vertical="center" wrapText="1"/>
    </xf>
    <xf numFmtId="0" fontId="6" fillId="17" borderId="1" xfId="6" applyFill="1" applyBorder="1" applyAlignment="1">
      <alignment horizontal="center" vertical="center" wrapText="1"/>
    </xf>
    <xf numFmtId="0" fontId="6" fillId="4" borderId="1" xfId="6" applyFill="1" applyBorder="1" applyAlignment="1">
      <alignment horizontal="center" vertical="center" wrapText="1"/>
    </xf>
    <xf numFmtId="0" fontId="6" fillId="4" borderId="3" xfId="6" applyFill="1" applyBorder="1" applyAlignment="1">
      <alignment horizontal="center" vertical="center" wrapText="1"/>
    </xf>
    <xf numFmtId="0" fontId="7" fillId="0" borderId="6" xfId="0" applyFont="1" applyBorder="1" applyAlignment="1">
      <alignment vertical="top" wrapText="1"/>
    </xf>
    <xf numFmtId="181" fontId="22" fillId="18" borderId="1" xfId="0" applyNumberFormat="1" applyFont="1" applyFill="1" applyBorder="1" applyAlignment="1" applyProtection="1">
      <alignment horizontal="center" vertical="center"/>
      <protection locked="0"/>
    </xf>
    <xf numFmtId="181" fontId="21" fillId="19" borderId="1" xfId="0" applyNumberFormat="1" applyFont="1" applyFill="1" applyBorder="1" applyAlignment="1" applyProtection="1">
      <alignment horizontal="center" vertical="center"/>
      <protection locked="0"/>
    </xf>
    <xf numFmtId="181" fontId="22" fillId="20" borderId="1" xfId="0" applyNumberFormat="1" applyFont="1" applyFill="1" applyBorder="1" applyAlignment="1" applyProtection="1">
      <alignment horizontal="center" vertical="center"/>
      <protection locked="0"/>
    </xf>
    <xf numFmtId="182" fontId="21" fillId="10" borderId="1" xfId="0" applyNumberFormat="1" applyFont="1" applyFill="1" applyBorder="1" applyAlignment="1" applyProtection="1">
      <alignment horizontal="center" vertical="center"/>
      <protection locked="0"/>
    </xf>
    <xf numFmtId="182" fontId="21" fillId="3" borderId="1" xfId="0" applyNumberFormat="1" applyFont="1" applyFill="1" applyBorder="1" applyAlignment="1" applyProtection="1">
      <alignment horizontal="center" vertical="center"/>
      <protection locked="0"/>
    </xf>
    <xf numFmtId="181" fontId="21" fillId="3" borderId="1" xfId="0" applyNumberFormat="1" applyFont="1" applyFill="1" applyBorder="1" applyAlignment="1" applyProtection="1">
      <alignment horizontal="center" vertical="center"/>
      <protection locked="0"/>
    </xf>
    <xf numFmtId="182" fontId="21" fillId="10" borderId="1" xfId="0" applyNumberFormat="1" applyFont="1" applyFill="1" applyBorder="1" applyAlignment="1">
      <alignment horizontal="center" vertical="center"/>
    </xf>
    <xf numFmtId="181" fontId="21" fillId="9" borderId="1" xfId="0" applyNumberFormat="1" applyFont="1" applyFill="1" applyBorder="1" applyAlignment="1" applyProtection="1">
      <alignment horizontal="center" vertical="center"/>
      <protection locked="0"/>
    </xf>
    <xf numFmtId="181" fontId="22" fillId="21" borderId="1" xfId="0" applyNumberFormat="1" applyFont="1" applyFill="1" applyBorder="1" applyAlignment="1" applyProtection="1">
      <alignment horizontal="center" vertical="center"/>
      <protection locked="0"/>
    </xf>
    <xf numFmtId="181" fontId="21" fillId="22" borderId="1" xfId="0" applyNumberFormat="1" applyFont="1" applyFill="1" applyBorder="1" applyAlignment="1" applyProtection="1">
      <alignment horizontal="center" vertical="center"/>
      <protection locked="0"/>
    </xf>
    <xf numFmtId="0" fontId="0" fillId="2" borderId="1" xfId="0" applyFill="1" applyBorder="1" applyAlignment="1">
      <alignment vertical="center" wrapText="1"/>
    </xf>
    <xf numFmtId="2"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49" fontId="21" fillId="8" borderId="1" xfId="0" applyNumberFormat="1" applyFont="1" applyFill="1" applyBorder="1" applyAlignment="1" applyProtection="1">
      <alignment horizontal="center" vertical="center" wrapText="1"/>
      <protection locked="0"/>
    </xf>
    <xf numFmtId="0" fontId="13" fillId="2" borderId="0" xfId="3" applyFill="1" applyAlignment="1" applyProtection="1">
      <alignment vertical="center"/>
    </xf>
    <xf numFmtId="1" fontId="6" fillId="2" borderId="8" xfId="6" quotePrefix="1" applyNumberFormat="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1" fontId="17" fillId="17" borderId="0" xfId="1" applyNumberFormat="1" applyFont="1" applyFill="1" applyBorder="1" applyAlignment="1">
      <alignment horizontal="center" vertical="center" wrapText="1"/>
    </xf>
    <xf numFmtId="0" fontId="8" fillId="17" borderId="0" xfId="6" applyFont="1" applyFill="1" applyAlignment="1">
      <alignment vertical="center"/>
    </xf>
    <xf numFmtId="1" fontId="7" fillId="7" borderId="1" xfId="6" quotePrefix="1" applyNumberFormat="1" applyFont="1" applyFill="1" applyBorder="1" applyAlignment="1">
      <alignment horizontal="center" vertical="center" wrapText="1"/>
    </xf>
    <xf numFmtId="1" fontId="7"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49" fontId="23" fillId="7" borderId="1" xfId="6" quotePrefix="1" applyNumberFormat="1" applyFont="1" applyFill="1" applyBorder="1" applyAlignment="1">
      <alignment horizontal="center" vertical="center" wrapText="1"/>
    </xf>
    <xf numFmtId="1" fontId="6" fillId="9" borderId="1" xfId="0" quotePrefix="1" applyNumberFormat="1" applyFont="1" applyFill="1" applyBorder="1" applyAlignment="1" applyProtection="1">
      <alignment horizontal="left" vertical="center" wrapText="1"/>
      <protection locked="0"/>
    </xf>
    <xf numFmtId="1" fontId="6" fillId="9" borderId="1" xfId="0" quotePrefix="1" applyNumberFormat="1" applyFont="1" applyFill="1" applyBorder="1" applyAlignment="1">
      <alignment horizontal="left" vertical="center" wrapText="1"/>
    </xf>
    <xf numFmtId="0" fontId="6" fillId="9" borderId="1" xfId="6" applyFill="1" applyBorder="1" applyAlignment="1" applyProtection="1">
      <alignment horizontal="left" vertical="center" wrapText="1"/>
      <protection locked="0"/>
    </xf>
    <xf numFmtId="183" fontId="4" fillId="9" borderId="1" xfId="6" applyNumberFormat="1" applyFont="1" applyFill="1" applyBorder="1" applyAlignment="1">
      <alignment horizontal="center" vertical="center"/>
    </xf>
    <xf numFmtId="181" fontId="4" fillId="12" borderId="1" xfId="6" applyNumberFormat="1" applyFont="1" applyFill="1" applyBorder="1" applyAlignment="1">
      <alignment horizontal="center" vertical="center"/>
    </xf>
    <xf numFmtId="182" fontId="4" fillId="12" borderId="1" xfId="6" applyNumberFormat="1" applyFont="1" applyFill="1" applyBorder="1" applyAlignment="1">
      <alignment horizontal="center" vertical="center"/>
    </xf>
    <xf numFmtId="181" fontId="4" fillId="9" borderId="1" xfId="6" applyNumberFormat="1" applyFont="1" applyFill="1" applyBorder="1" applyAlignment="1">
      <alignment horizontal="center" vertical="center"/>
    </xf>
    <xf numFmtId="182" fontId="4" fillId="9" borderId="1" xfId="6" applyNumberFormat="1" applyFont="1" applyFill="1" applyBorder="1" applyAlignment="1">
      <alignment horizontal="center" vertical="center"/>
    </xf>
    <xf numFmtId="1" fontId="6" fillId="2" borderId="0" xfId="6" applyNumberFormat="1" applyFill="1" applyAlignment="1">
      <alignment vertical="center"/>
    </xf>
    <xf numFmtId="0" fontId="6" fillId="2" borderId="0" xfId="6" applyFill="1" applyAlignment="1">
      <alignment horizontal="center" vertical="center"/>
    </xf>
    <xf numFmtId="1" fontId="6" fillId="2" borderId="0" xfId="6" applyNumberFormat="1"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1" xfId="0" applyFont="1" applyBorder="1" applyAlignment="1">
      <alignment horizontal="left" vertical="center" wrapText="1"/>
    </xf>
    <xf numFmtId="0" fontId="6" fillId="0" borderId="0" xfId="0" quotePrefix="1" applyFont="1" applyAlignment="1">
      <alignment horizontal="left" wrapText="1"/>
    </xf>
    <xf numFmtId="0" fontId="20"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2" borderId="8" xfId="0" quotePrefix="1" applyFont="1" applyFill="1" applyBorder="1" applyAlignment="1">
      <alignment horizontal="left" vertical="center" wrapText="1"/>
    </xf>
    <xf numFmtId="0" fontId="6" fillId="2" borderId="8" xfId="6" quotePrefix="1" applyFill="1" applyBorder="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7" fillId="7" borderId="4" xfId="0" applyFont="1" applyFill="1" applyBorder="1" applyAlignment="1" applyProtection="1">
      <alignment horizontal="center" vertical="center" wrapText="1"/>
      <protection locked="0"/>
    </xf>
    <xf numFmtId="0" fontId="25" fillId="18" borderId="3" xfId="0" applyFont="1" applyFill="1" applyBorder="1" applyAlignment="1" applyProtection="1">
      <alignment horizontal="center" vertical="center" wrapText="1"/>
      <protection locked="0"/>
    </xf>
    <xf numFmtId="0" fontId="25" fillId="18" borderId="4" xfId="0" applyFont="1" applyFill="1" applyBorder="1" applyAlignment="1" applyProtection="1">
      <alignment horizontal="center" vertical="center" wrapText="1"/>
      <protection locked="0"/>
    </xf>
    <xf numFmtId="0" fontId="25" fillId="18"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7" fillId="7" borderId="1" xfId="0" applyFont="1" applyFill="1" applyBorder="1" applyAlignment="1">
      <alignment horizontal="center" vertical="center" wrapText="1"/>
    </xf>
    <xf numFmtId="0" fontId="5" fillId="0" borderId="1" xfId="0" applyFont="1" applyBorder="1" applyAlignment="1">
      <alignment wrapText="1"/>
    </xf>
    <xf numFmtId="0" fontId="0" fillId="0" borderId="1" xfId="0" applyBorder="1"/>
    <xf numFmtId="0" fontId="9" fillId="0" borderId="1" xfId="0" applyFont="1" applyBorder="1" applyAlignment="1">
      <alignment vertical="top" wrapText="1"/>
    </xf>
    <xf numFmtId="0" fontId="0" fillId="0" borderId="1" xfId="0" applyBorder="1" applyAlignment="1">
      <alignment vertical="top" wrapText="1"/>
    </xf>
    <xf numFmtId="0" fontId="35" fillId="0" borderId="19" xfId="0" applyFont="1" applyBorder="1" applyAlignment="1">
      <alignment horizontal="center" vertical="center" wrapText="1"/>
    </xf>
    <xf numFmtId="0" fontId="35" fillId="0" borderId="20" xfId="0" applyFont="1" applyBorder="1" applyAlignment="1">
      <alignment horizontal="center" vertical="center" wrapText="1"/>
    </xf>
    <xf numFmtId="172" fontId="35" fillId="0" borderId="21"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172"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4" xfId="0" applyNumberFormat="1" applyFont="1" applyBorder="1" applyAlignment="1">
      <alignment horizontal="center" vertical="center" wrapTex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E5" sqref="E5"/>
    </sheetView>
  </sheetViews>
  <sheetFormatPr defaultRowHeight="12.75" x14ac:dyDescent="0.2"/>
  <cols>
    <col min="1" max="1" width="70.28515625" customWidth="1"/>
    <col min="2" max="2" width="46.28515625" customWidth="1"/>
    <col min="3" max="3" width="28" customWidth="1"/>
    <col min="4" max="4" width="18.140625" customWidth="1"/>
    <col min="5" max="5" width="21.5703125" customWidth="1"/>
  </cols>
  <sheetData>
    <row r="1" spans="1:8" x14ac:dyDescent="0.2">
      <c r="A1" s="25"/>
      <c r="B1" s="25"/>
      <c r="C1" s="25"/>
      <c r="D1" s="25"/>
      <c r="E1" s="25"/>
    </row>
    <row r="2" spans="1:8" ht="16.5" x14ac:dyDescent="0.2">
      <c r="A2" s="109" t="s">
        <v>150</v>
      </c>
      <c r="B2" s="53"/>
      <c r="C2" s="53"/>
      <c r="D2" s="53"/>
      <c r="E2" s="53"/>
    </row>
    <row r="3" spans="1:8" ht="15" x14ac:dyDescent="0.2">
      <c r="A3" s="53"/>
      <c r="B3" s="107" t="s">
        <v>151</v>
      </c>
      <c r="C3" s="106" t="s">
        <v>153</v>
      </c>
      <c r="D3" s="106" t="s">
        <v>30</v>
      </c>
      <c r="E3" s="106" t="s">
        <v>29</v>
      </c>
    </row>
    <row r="4" spans="1:8" ht="15" x14ac:dyDescent="0.2">
      <c r="A4" s="54" t="s">
        <v>150</v>
      </c>
      <c r="B4" s="29" t="s">
        <v>750</v>
      </c>
      <c r="C4" s="29" t="s">
        <v>721</v>
      </c>
      <c r="D4" s="29" t="s">
        <v>720</v>
      </c>
      <c r="E4" s="29" t="s">
        <v>877</v>
      </c>
    </row>
    <row r="5" spans="1:8" x14ac:dyDescent="0.2">
      <c r="A5" s="53"/>
      <c r="B5" s="53"/>
      <c r="C5" s="53"/>
      <c r="D5" s="53"/>
      <c r="E5" s="53"/>
    </row>
    <row r="6" spans="1:8" ht="16.5" x14ac:dyDescent="0.2">
      <c r="A6" s="56" t="s">
        <v>24</v>
      </c>
      <c r="B6" s="53"/>
      <c r="C6" s="53"/>
      <c r="D6" s="53"/>
      <c r="E6" s="53"/>
    </row>
    <row r="7" spans="1:8" ht="15" x14ac:dyDescent="0.2">
      <c r="A7" s="57" t="s">
        <v>25</v>
      </c>
      <c r="B7" s="213" t="s">
        <v>26</v>
      </c>
      <c r="C7" s="213"/>
      <c r="D7" s="213"/>
      <c r="E7" s="213"/>
    </row>
    <row r="8" spans="1:8" ht="30" customHeight="1" x14ac:dyDescent="0.2">
      <c r="A8" s="61" t="s">
        <v>202</v>
      </c>
      <c r="B8" s="211" t="s">
        <v>191</v>
      </c>
      <c r="C8" s="211"/>
      <c r="D8" s="211"/>
      <c r="E8" s="211"/>
    </row>
    <row r="9" spans="1:8" ht="30" customHeight="1" x14ac:dyDescent="0.2">
      <c r="A9" s="61" t="s">
        <v>713</v>
      </c>
      <c r="B9" s="21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GSP B Licence area.</v>
      </c>
      <c r="C9" s="211"/>
      <c r="D9" s="211"/>
      <c r="E9" s="211"/>
    </row>
    <row r="10" spans="1:8" ht="30" customHeight="1" x14ac:dyDescent="0.2">
      <c r="A10" s="61" t="s">
        <v>64</v>
      </c>
      <c r="B10" s="211" t="s">
        <v>28</v>
      </c>
      <c r="C10" s="211"/>
      <c r="D10" s="211"/>
      <c r="E10" s="211"/>
    </row>
    <row r="11" spans="1:8" ht="61.5" customHeight="1" x14ac:dyDescent="0.2">
      <c r="A11" s="61" t="s">
        <v>65</v>
      </c>
      <c r="B11" s="21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GSP 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1"/>
      <c r="D11" s="211"/>
      <c r="E11" s="211"/>
      <c r="F11" s="208"/>
      <c r="G11" s="208"/>
      <c r="H11" s="208"/>
    </row>
    <row r="12" spans="1:8" ht="86.25" customHeight="1" x14ac:dyDescent="0.2">
      <c r="A12" s="61" t="s">
        <v>47</v>
      </c>
      <c r="B12" s="211" t="s">
        <v>165</v>
      </c>
      <c r="C12" s="211"/>
      <c r="D12" s="211"/>
      <c r="E12" s="211"/>
    </row>
    <row r="13" spans="1:8" ht="14.25" x14ac:dyDescent="0.2">
      <c r="A13" s="61" t="s">
        <v>166</v>
      </c>
      <c r="B13" s="21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GSP B Licence area.</v>
      </c>
      <c r="C13" s="211"/>
      <c r="D13" s="211"/>
      <c r="E13" s="211"/>
    </row>
    <row r="14" spans="1:8" ht="33.75" customHeight="1" x14ac:dyDescent="0.2">
      <c r="A14" s="145" t="s">
        <v>498</v>
      </c>
      <c r="B14" s="211" t="s">
        <v>499</v>
      </c>
      <c r="C14" s="211"/>
      <c r="D14" s="211"/>
      <c r="E14" s="211"/>
    </row>
    <row r="15" spans="1:8" ht="29.25" customHeight="1" x14ac:dyDescent="0.2">
      <c r="A15" s="61" t="s">
        <v>59</v>
      </c>
      <c r="B15" s="211" t="s">
        <v>140</v>
      </c>
      <c r="C15" s="211"/>
      <c r="D15" s="211"/>
      <c r="E15" s="211"/>
    </row>
    <row r="16" spans="1:8" ht="29.25" customHeight="1" x14ac:dyDescent="0.2">
      <c r="A16" s="145" t="s">
        <v>714</v>
      </c>
      <c r="B16" s="211" t="s">
        <v>715</v>
      </c>
      <c r="C16" s="211"/>
      <c r="D16" s="211"/>
      <c r="E16" s="211"/>
    </row>
    <row r="17" spans="1:5" ht="29.25" customHeight="1" x14ac:dyDescent="0.2">
      <c r="A17" s="61" t="s">
        <v>612</v>
      </c>
      <c r="B17" s="211" t="s">
        <v>614</v>
      </c>
      <c r="C17" s="211"/>
      <c r="D17" s="211"/>
      <c r="E17" s="211"/>
    </row>
    <row r="18" spans="1:5" ht="29.25" customHeight="1" x14ac:dyDescent="0.2">
      <c r="A18" s="61" t="s">
        <v>716</v>
      </c>
      <c r="B18" s="211" t="s">
        <v>717</v>
      </c>
      <c r="C18" s="211"/>
      <c r="D18" s="211"/>
      <c r="E18" s="211"/>
    </row>
    <row r="19" spans="1:5" ht="30" customHeight="1" x14ac:dyDescent="0.2">
      <c r="A19" s="61" t="s">
        <v>114</v>
      </c>
      <c r="B19" s="211" t="s">
        <v>113</v>
      </c>
      <c r="C19" s="211"/>
      <c r="D19" s="211"/>
      <c r="E19" s="211"/>
    </row>
    <row r="20" spans="1:5" x14ac:dyDescent="0.2">
      <c r="A20" s="53"/>
      <c r="B20" s="53"/>
      <c r="C20" s="53"/>
      <c r="D20" s="53"/>
      <c r="E20" s="53"/>
    </row>
    <row r="21" spans="1:5" ht="15" x14ac:dyDescent="0.2">
      <c r="A21" s="58" t="s">
        <v>35</v>
      </c>
      <c r="B21" s="53"/>
      <c r="C21" s="53"/>
      <c r="D21" s="53"/>
      <c r="E21" s="53"/>
    </row>
    <row r="22" spans="1:5" ht="15" x14ac:dyDescent="0.2">
      <c r="A22" s="57"/>
      <c r="B22" s="212"/>
      <c r="C22" s="212"/>
      <c r="D22" s="212"/>
      <c r="E22" s="212"/>
    </row>
    <row r="23" spans="1:5" ht="32.25" customHeight="1" x14ac:dyDescent="0.2">
      <c r="A23" s="209" t="s">
        <v>98</v>
      </c>
      <c r="B23" s="210"/>
      <c r="C23" s="210"/>
      <c r="D23" s="210"/>
      <c r="E23" s="210"/>
    </row>
    <row r="24" spans="1:5" x14ac:dyDescent="0.2">
      <c r="A24" s="53"/>
      <c r="B24" s="53"/>
      <c r="C24" s="53"/>
      <c r="D24" s="53"/>
      <c r="E24" s="53"/>
    </row>
    <row r="25" spans="1:5" ht="15" x14ac:dyDescent="0.2">
      <c r="A25" s="59" t="s">
        <v>36</v>
      </c>
      <c r="B25" s="53"/>
      <c r="C25" s="53"/>
      <c r="D25" s="53"/>
      <c r="E25" s="53"/>
    </row>
    <row r="26" spans="1:5" ht="15" x14ac:dyDescent="0.2">
      <c r="A26" s="55"/>
      <c r="B26" s="212"/>
      <c r="C26" s="212"/>
      <c r="D26" s="212"/>
      <c r="E26" s="212"/>
    </row>
    <row r="27" spans="1:5" ht="28.5" customHeight="1" x14ac:dyDescent="0.2">
      <c r="A27" s="209" t="s">
        <v>66</v>
      </c>
      <c r="B27" s="210"/>
      <c r="C27" s="210"/>
      <c r="D27" s="210"/>
      <c r="E27" s="210"/>
    </row>
    <row r="28" spans="1:5" ht="28.5" customHeight="1" x14ac:dyDescent="0.2">
      <c r="A28" s="207" t="s">
        <v>149</v>
      </c>
      <c r="B28" s="207"/>
      <c r="C28" s="207"/>
      <c r="D28" s="207"/>
      <c r="E28" s="207"/>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26" customWidth="1"/>
    <col min="2" max="2" width="37.42578125" style="126" bestFit="1" customWidth="1"/>
    <col min="3" max="3" width="19" style="127" customWidth="1"/>
    <col min="4" max="4" width="5.28515625" style="126" bestFit="1" customWidth="1"/>
    <col min="5" max="5" width="4.7109375" style="126" customWidth="1"/>
    <col min="6" max="6" width="29.140625" style="126" bestFit="1" customWidth="1"/>
    <col min="7" max="7" width="11.5703125" style="126"/>
    <col min="8" max="8" width="64.5703125" style="126" bestFit="1" customWidth="1"/>
    <col min="9" max="16384" width="11.5703125" style="126"/>
  </cols>
  <sheetData>
    <row r="1" spans="1:8" ht="26.25" customHeight="1" x14ac:dyDescent="0.35">
      <c r="A1" s="129" t="s">
        <v>27</v>
      </c>
      <c r="H1" s="128"/>
    </row>
    <row r="2" spans="1:8" ht="12.75" customHeight="1" x14ac:dyDescent="0.2">
      <c r="A2" s="129"/>
    </row>
    <row r="3" spans="1:8" ht="12.75" customHeight="1" x14ac:dyDescent="0.2">
      <c r="A3" s="129"/>
    </row>
    <row r="4" spans="1:8" ht="12.75" customHeight="1" x14ac:dyDescent="0.2">
      <c r="A4" s="129"/>
    </row>
    <row r="5" spans="1:8" ht="12.75" customHeight="1" x14ac:dyDescent="0.2">
      <c r="A5" s="129"/>
    </row>
    <row r="6" spans="1:8" ht="12.75" customHeight="1" x14ac:dyDescent="0.2">
      <c r="A6" s="129"/>
    </row>
    <row r="7" spans="1:8" ht="12.75" customHeight="1" x14ac:dyDescent="0.2">
      <c r="A7" s="129"/>
    </row>
    <row r="8" spans="1:8" ht="12.75" customHeight="1" x14ac:dyDescent="0.2">
      <c r="A8" s="129"/>
    </row>
    <row r="9" spans="1:8" ht="12.75" customHeight="1" x14ac:dyDescent="0.2">
      <c r="A9" s="129"/>
    </row>
    <row r="10" spans="1:8" ht="12.75" customHeight="1" x14ac:dyDescent="0.2">
      <c r="A10" s="129"/>
    </row>
    <row r="11" spans="1:8" ht="12.75" customHeight="1" x14ac:dyDescent="0.2">
      <c r="A11" s="129"/>
    </row>
    <row r="12" spans="1:8" ht="12.75" customHeight="1" x14ac:dyDescent="0.2">
      <c r="A12" s="129"/>
    </row>
    <row r="13" spans="1:8" ht="12.75" customHeight="1" x14ac:dyDescent="0.2">
      <c r="A13" s="129"/>
    </row>
    <row r="14" spans="1:8" ht="12.75" customHeight="1" x14ac:dyDescent="0.2">
      <c r="A14" s="129"/>
    </row>
    <row r="15" spans="1:8" ht="12.75" customHeight="1" x14ac:dyDescent="0.2">
      <c r="A15" s="129"/>
    </row>
    <row r="16" spans="1:8" ht="12.75" customHeight="1" x14ac:dyDescent="0.2">
      <c r="A16" s="129"/>
    </row>
    <row r="17" spans="1:8" ht="12.75" customHeight="1" x14ac:dyDescent="0.2">
      <c r="A17" s="129"/>
    </row>
    <row r="18" spans="1:8" ht="12.75" customHeight="1" x14ac:dyDescent="0.2">
      <c r="A18" s="129"/>
    </row>
    <row r="19" spans="1:8" ht="12.75" customHeight="1" x14ac:dyDescent="0.2">
      <c r="A19" s="129"/>
    </row>
    <row r="20" spans="1:8" ht="12.75" customHeight="1" x14ac:dyDescent="0.2">
      <c r="A20" s="129"/>
    </row>
    <row r="21" spans="1:8" ht="12.75" customHeight="1" x14ac:dyDescent="0.2">
      <c r="A21" s="129"/>
    </row>
    <row r="22" spans="1:8" ht="12.75" customHeight="1" x14ac:dyDescent="0.2">
      <c r="A22" s="129"/>
    </row>
    <row r="23" spans="1:8" ht="12.75" customHeight="1" x14ac:dyDescent="0.2">
      <c r="A23" s="129"/>
    </row>
    <row r="24" spans="1:8" ht="12.75" customHeight="1" x14ac:dyDescent="0.2">
      <c r="A24" s="129"/>
    </row>
    <row r="25" spans="1:8" ht="12.75" customHeight="1" x14ac:dyDescent="0.2">
      <c r="A25" s="129"/>
    </row>
    <row r="26" spans="1:8" ht="12.75" customHeight="1" x14ac:dyDescent="0.2">
      <c r="A26" s="129"/>
    </row>
    <row r="27" spans="1:8" ht="12.75" customHeight="1" x14ac:dyDescent="0.2">
      <c r="A27" s="129"/>
    </row>
    <row r="28" spans="1:8" s="131" customFormat="1" ht="51" x14ac:dyDescent="0.2">
      <c r="A28" s="51" t="s">
        <v>203</v>
      </c>
      <c r="B28" s="51" t="s">
        <v>204</v>
      </c>
      <c r="C28" s="51" t="s">
        <v>431</v>
      </c>
      <c r="D28" s="130"/>
      <c r="E28" s="130"/>
      <c r="F28" s="51" t="s">
        <v>432</v>
      </c>
      <c r="G28" s="51" t="s">
        <v>433</v>
      </c>
      <c r="H28" s="51" t="s">
        <v>434</v>
      </c>
    </row>
    <row r="29" spans="1:8" x14ac:dyDescent="0.2">
      <c r="A29" s="136">
        <v>3</v>
      </c>
      <c r="B29" s="132" t="s">
        <v>205</v>
      </c>
      <c r="C29" s="135" t="s">
        <v>440</v>
      </c>
      <c r="F29" s="126" t="s">
        <v>437</v>
      </c>
      <c r="G29" s="133">
        <v>43626</v>
      </c>
      <c r="H29" s="126" t="s">
        <v>438</v>
      </c>
    </row>
    <row r="30" spans="1:8" x14ac:dyDescent="0.2">
      <c r="A30" s="136">
        <v>4</v>
      </c>
      <c r="B30" s="132" t="s">
        <v>205</v>
      </c>
      <c r="C30" s="135" t="s">
        <v>440</v>
      </c>
      <c r="F30" s="126" t="s">
        <v>442</v>
      </c>
      <c r="G30" s="133">
        <v>43626</v>
      </c>
      <c r="H30" s="126" t="s">
        <v>438</v>
      </c>
    </row>
    <row r="31" spans="1:8" x14ac:dyDescent="0.2">
      <c r="A31" s="136">
        <v>5</v>
      </c>
      <c r="B31" s="132" t="s">
        <v>206</v>
      </c>
      <c r="C31" s="135" t="s">
        <v>440</v>
      </c>
      <c r="F31" s="126" t="s">
        <v>441</v>
      </c>
      <c r="G31" s="133">
        <v>43626</v>
      </c>
      <c r="H31" s="126" t="s">
        <v>438</v>
      </c>
    </row>
    <row r="32" spans="1:8" x14ac:dyDescent="0.2">
      <c r="A32" s="136">
        <v>6</v>
      </c>
      <c r="B32" s="132" t="s">
        <v>207</v>
      </c>
      <c r="C32" s="135" t="s">
        <v>440</v>
      </c>
      <c r="F32" s="126" t="s">
        <v>443</v>
      </c>
      <c r="G32" s="133">
        <v>43626</v>
      </c>
      <c r="H32" s="126" t="s">
        <v>444</v>
      </c>
    </row>
    <row r="33" spans="1:8" x14ac:dyDescent="0.2">
      <c r="A33" s="136">
        <v>7</v>
      </c>
      <c r="B33" s="132" t="s">
        <v>207</v>
      </c>
      <c r="C33" s="135" t="s">
        <v>440</v>
      </c>
      <c r="G33" s="133"/>
      <c r="H33" s="134"/>
    </row>
    <row r="34" spans="1:8" x14ac:dyDescent="0.2">
      <c r="A34" s="136">
        <v>8</v>
      </c>
      <c r="B34" s="132" t="s">
        <v>207</v>
      </c>
      <c r="C34" s="135" t="s">
        <v>440</v>
      </c>
      <c r="F34" s="134"/>
      <c r="G34" s="133"/>
    </row>
    <row r="35" spans="1:8" x14ac:dyDescent="0.2">
      <c r="A35" s="136">
        <v>9</v>
      </c>
      <c r="B35" s="132" t="s">
        <v>207</v>
      </c>
      <c r="C35" s="135" t="s">
        <v>440</v>
      </c>
      <c r="G35" s="133"/>
      <c r="H35" s="134"/>
    </row>
    <row r="36" spans="1:8" x14ac:dyDescent="0.2">
      <c r="A36" s="136">
        <v>10</v>
      </c>
      <c r="B36" s="132" t="s">
        <v>207</v>
      </c>
      <c r="C36" s="135" t="s">
        <v>440</v>
      </c>
      <c r="G36" s="133"/>
      <c r="H36" s="134"/>
    </row>
    <row r="37" spans="1:8" x14ac:dyDescent="0.2">
      <c r="A37" s="136">
        <v>11</v>
      </c>
      <c r="B37" s="132" t="s">
        <v>207</v>
      </c>
      <c r="C37" s="135" t="s">
        <v>440</v>
      </c>
      <c r="G37" s="133"/>
    </row>
    <row r="38" spans="1:8" x14ac:dyDescent="0.2">
      <c r="A38" s="136">
        <v>12</v>
      </c>
      <c r="B38" s="132" t="s">
        <v>207</v>
      </c>
      <c r="C38" s="135" t="s">
        <v>440</v>
      </c>
      <c r="G38" s="133"/>
    </row>
    <row r="39" spans="1:8" x14ac:dyDescent="0.2">
      <c r="A39" s="136">
        <v>13</v>
      </c>
      <c r="B39" s="132" t="s">
        <v>208</v>
      </c>
      <c r="C39" s="135" t="s">
        <v>440</v>
      </c>
      <c r="G39" s="133"/>
    </row>
    <row r="40" spans="1:8" x14ac:dyDescent="0.2">
      <c r="A40" s="136">
        <v>15</v>
      </c>
      <c r="B40" s="132" t="s">
        <v>208</v>
      </c>
      <c r="C40" s="135" t="s">
        <v>440</v>
      </c>
      <c r="F40" s="134"/>
      <c r="G40" s="133"/>
      <c r="H40" s="134"/>
    </row>
    <row r="41" spans="1:8" x14ac:dyDescent="0.2">
      <c r="A41" s="136">
        <v>16</v>
      </c>
      <c r="B41" s="132" t="s">
        <v>209</v>
      </c>
      <c r="C41" s="135" t="s">
        <v>440</v>
      </c>
      <c r="G41" s="133"/>
      <c r="H41" s="134"/>
    </row>
    <row r="42" spans="1:8" x14ac:dyDescent="0.2">
      <c r="A42" s="136">
        <v>17</v>
      </c>
      <c r="B42" s="132" t="s">
        <v>209</v>
      </c>
      <c r="C42" s="135" t="s">
        <v>440</v>
      </c>
      <c r="G42" s="133"/>
    </row>
    <row r="43" spans="1:8" x14ac:dyDescent="0.2">
      <c r="A43" s="136">
        <v>18</v>
      </c>
      <c r="B43" s="132" t="s">
        <v>209</v>
      </c>
      <c r="C43" s="135" t="s">
        <v>440</v>
      </c>
      <c r="G43" s="133"/>
    </row>
    <row r="44" spans="1:8" x14ac:dyDescent="0.2">
      <c r="A44" s="136">
        <v>19</v>
      </c>
      <c r="B44" s="132" t="s">
        <v>209</v>
      </c>
      <c r="C44" s="135" t="s">
        <v>440</v>
      </c>
      <c r="G44" s="133"/>
    </row>
    <row r="45" spans="1:8" x14ac:dyDescent="0.2">
      <c r="A45" s="136">
        <v>20</v>
      </c>
      <c r="B45" s="132" t="s">
        <v>209</v>
      </c>
      <c r="C45" s="135" t="s">
        <v>440</v>
      </c>
      <c r="G45" s="133"/>
    </row>
    <row r="46" spans="1:8" x14ac:dyDescent="0.2">
      <c r="A46" s="136">
        <v>21</v>
      </c>
      <c r="B46" s="132" t="s">
        <v>209</v>
      </c>
      <c r="C46" s="135" t="s">
        <v>440</v>
      </c>
      <c r="G46" s="133"/>
    </row>
    <row r="47" spans="1:8" x14ac:dyDescent="0.2">
      <c r="A47" s="136">
        <v>22</v>
      </c>
      <c r="B47" s="132" t="s">
        <v>209</v>
      </c>
      <c r="C47" s="135" t="s">
        <v>440</v>
      </c>
      <c r="G47" s="133"/>
    </row>
    <row r="48" spans="1:8" x14ac:dyDescent="0.2">
      <c r="A48" s="136">
        <v>23</v>
      </c>
      <c r="B48" s="132" t="s">
        <v>210</v>
      </c>
      <c r="C48" s="135" t="s">
        <v>440</v>
      </c>
      <c r="G48" s="133"/>
    </row>
    <row r="49" spans="1:8" x14ac:dyDescent="0.2">
      <c r="A49" s="136">
        <v>24</v>
      </c>
      <c r="B49" s="132" t="s">
        <v>210</v>
      </c>
      <c r="C49" s="135" t="s">
        <v>440</v>
      </c>
      <c r="G49" s="133"/>
    </row>
    <row r="50" spans="1:8" x14ac:dyDescent="0.2">
      <c r="A50" s="136">
        <v>25</v>
      </c>
      <c r="B50" s="132" t="s">
        <v>210</v>
      </c>
      <c r="C50" s="135" t="s">
        <v>440</v>
      </c>
      <c r="G50" s="133"/>
    </row>
    <row r="51" spans="1:8" x14ac:dyDescent="0.2">
      <c r="A51" s="136">
        <v>26</v>
      </c>
      <c r="B51" s="132" t="s">
        <v>210</v>
      </c>
      <c r="C51" s="135" t="s">
        <v>440</v>
      </c>
      <c r="G51" s="133"/>
    </row>
    <row r="52" spans="1:8" x14ac:dyDescent="0.2">
      <c r="A52" s="136">
        <v>28</v>
      </c>
      <c r="B52" s="132" t="s">
        <v>210</v>
      </c>
      <c r="C52" s="135" t="s">
        <v>440</v>
      </c>
      <c r="G52" s="133"/>
    </row>
    <row r="53" spans="1:8" x14ac:dyDescent="0.2">
      <c r="A53" s="136">
        <v>29</v>
      </c>
      <c r="B53" s="132" t="s">
        <v>210</v>
      </c>
      <c r="C53" s="135" t="s">
        <v>440</v>
      </c>
      <c r="G53" s="133"/>
    </row>
    <row r="54" spans="1:8" x14ac:dyDescent="0.2">
      <c r="A54" s="136">
        <v>30</v>
      </c>
      <c r="B54" s="132" t="s">
        <v>210</v>
      </c>
      <c r="C54" s="135" t="s">
        <v>440</v>
      </c>
      <c r="G54" s="133"/>
    </row>
    <row r="55" spans="1:8" x14ac:dyDescent="0.2">
      <c r="A55" s="136">
        <v>31</v>
      </c>
      <c r="B55" s="132" t="s">
        <v>210</v>
      </c>
      <c r="C55" s="135" t="s">
        <v>440</v>
      </c>
      <c r="G55" s="133"/>
    </row>
    <row r="56" spans="1:8" x14ac:dyDescent="0.2">
      <c r="A56" s="136">
        <v>32</v>
      </c>
      <c r="B56" s="132" t="s">
        <v>210</v>
      </c>
      <c r="C56" s="135" t="s">
        <v>440</v>
      </c>
      <c r="F56" s="134"/>
      <c r="G56" s="133"/>
      <c r="H56" s="134"/>
    </row>
    <row r="57" spans="1:8" x14ac:dyDescent="0.2">
      <c r="A57" s="136">
        <v>33</v>
      </c>
      <c r="B57" s="132" t="s">
        <v>210</v>
      </c>
      <c r="C57" s="135" t="s">
        <v>440</v>
      </c>
      <c r="F57" s="134"/>
      <c r="G57" s="133"/>
      <c r="H57" s="134"/>
    </row>
    <row r="58" spans="1:8" x14ac:dyDescent="0.2">
      <c r="A58" s="136">
        <v>34</v>
      </c>
      <c r="B58" s="132" t="s">
        <v>210</v>
      </c>
      <c r="C58" s="135" t="s">
        <v>440</v>
      </c>
      <c r="F58" s="134"/>
      <c r="G58" s="133"/>
      <c r="H58" s="134"/>
    </row>
    <row r="59" spans="1:8" x14ac:dyDescent="0.2">
      <c r="A59" s="136">
        <v>35</v>
      </c>
      <c r="B59" s="132" t="s">
        <v>210</v>
      </c>
      <c r="C59" s="135" t="s">
        <v>440</v>
      </c>
      <c r="F59" s="134"/>
      <c r="G59" s="133"/>
      <c r="H59" s="134"/>
    </row>
    <row r="60" spans="1:8" x14ac:dyDescent="0.2">
      <c r="A60" s="136">
        <v>36</v>
      </c>
      <c r="B60" s="132" t="s">
        <v>210</v>
      </c>
      <c r="C60" s="135" t="s">
        <v>440</v>
      </c>
      <c r="F60" s="134"/>
      <c r="G60" s="133"/>
      <c r="H60" s="134"/>
    </row>
    <row r="61" spans="1:8" x14ac:dyDescent="0.2">
      <c r="A61" s="136">
        <v>37</v>
      </c>
      <c r="B61" s="132" t="s">
        <v>210</v>
      </c>
      <c r="C61" s="135" t="s">
        <v>440</v>
      </c>
      <c r="F61" s="134"/>
      <c r="G61" s="133"/>
      <c r="H61" s="134"/>
    </row>
    <row r="62" spans="1:8" x14ac:dyDescent="0.2">
      <c r="A62" s="136">
        <v>38</v>
      </c>
      <c r="B62" s="132" t="s">
        <v>210</v>
      </c>
      <c r="C62" s="135" t="s">
        <v>440</v>
      </c>
      <c r="F62" s="134"/>
      <c r="G62" s="133"/>
      <c r="H62" s="134"/>
    </row>
    <row r="63" spans="1:8" x14ac:dyDescent="0.2">
      <c r="A63" s="136">
        <v>39</v>
      </c>
      <c r="B63" s="132" t="s">
        <v>210</v>
      </c>
      <c r="C63" s="135" t="s">
        <v>440</v>
      </c>
      <c r="F63" s="134"/>
      <c r="G63" s="133"/>
      <c r="H63" s="134"/>
    </row>
    <row r="64" spans="1:8" x14ac:dyDescent="0.2">
      <c r="A64" s="136">
        <v>40</v>
      </c>
      <c r="B64" s="132" t="s">
        <v>209</v>
      </c>
      <c r="C64" s="135" t="s">
        <v>440</v>
      </c>
      <c r="F64" s="134"/>
      <c r="G64" s="133"/>
      <c r="H64" s="134"/>
    </row>
    <row r="65" spans="1:8" x14ac:dyDescent="0.2">
      <c r="A65" s="136">
        <v>41</v>
      </c>
      <c r="B65" s="132" t="s">
        <v>211</v>
      </c>
      <c r="C65" s="135" t="s">
        <v>440</v>
      </c>
      <c r="F65" s="134"/>
      <c r="G65" s="133"/>
      <c r="H65" s="134"/>
    </row>
    <row r="66" spans="1:8" x14ac:dyDescent="0.2">
      <c r="A66" s="136">
        <v>42</v>
      </c>
      <c r="B66" s="132" t="s">
        <v>212</v>
      </c>
      <c r="C66" s="135" t="s">
        <v>440</v>
      </c>
      <c r="F66" s="134"/>
      <c r="G66" s="133"/>
      <c r="H66" s="134"/>
    </row>
    <row r="67" spans="1:8" x14ac:dyDescent="0.2">
      <c r="A67" s="136">
        <v>43</v>
      </c>
      <c r="B67" s="132" t="s">
        <v>212</v>
      </c>
      <c r="C67" s="135" t="s">
        <v>440</v>
      </c>
      <c r="F67" s="134"/>
      <c r="G67" s="133"/>
      <c r="H67" s="134"/>
    </row>
    <row r="68" spans="1:8" x14ac:dyDescent="0.2">
      <c r="A68" s="136">
        <v>44</v>
      </c>
      <c r="B68" s="132" t="s">
        <v>211</v>
      </c>
      <c r="C68" s="135" t="s">
        <v>440</v>
      </c>
      <c r="F68" s="134"/>
      <c r="G68" s="133"/>
      <c r="H68" s="134"/>
    </row>
    <row r="69" spans="1:8" x14ac:dyDescent="0.2">
      <c r="A69" s="136">
        <v>45</v>
      </c>
      <c r="B69" s="132" t="s">
        <v>213</v>
      </c>
      <c r="C69" s="135" t="s">
        <v>440</v>
      </c>
      <c r="F69" s="134"/>
      <c r="G69" s="133"/>
      <c r="H69" s="134"/>
    </row>
    <row r="70" spans="1:8" x14ac:dyDescent="0.2">
      <c r="A70" s="136">
        <v>46</v>
      </c>
      <c r="B70" s="132" t="s">
        <v>214</v>
      </c>
      <c r="C70" s="135" t="s">
        <v>440</v>
      </c>
      <c r="F70" s="134"/>
      <c r="G70" s="133"/>
      <c r="H70" s="134"/>
    </row>
    <row r="71" spans="1:8" x14ac:dyDescent="0.2">
      <c r="A71" s="136">
        <v>47</v>
      </c>
      <c r="B71" s="132" t="s">
        <v>215</v>
      </c>
      <c r="C71" s="135" t="s">
        <v>440</v>
      </c>
      <c r="F71" s="134"/>
      <c r="G71" s="133"/>
      <c r="H71" s="134"/>
    </row>
    <row r="72" spans="1:8" x14ac:dyDescent="0.2">
      <c r="A72" s="136">
        <v>48</v>
      </c>
      <c r="B72" s="132" t="s">
        <v>216</v>
      </c>
      <c r="C72" s="135" t="s">
        <v>440</v>
      </c>
      <c r="F72" s="134"/>
      <c r="G72" s="133"/>
      <c r="H72" s="134"/>
    </row>
    <row r="73" spans="1:8" x14ac:dyDescent="0.2">
      <c r="A73" s="136">
        <v>49</v>
      </c>
      <c r="B73" s="132" t="s">
        <v>209</v>
      </c>
      <c r="C73" s="135" t="s">
        <v>440</v>
      </c>
      <c r="F73" s="134"/>
      <c r="G73" s="133"/>
      <c r="H73" s="134"/>
    </row>
    <row r="74" spans="1:8" x14ac:dyDescent="0.2">
      <c r="A74" s="136">
        <v>50</v>
      </c>
      <c r="B74" s="132" t="s">
        <v>217</v>
      </c>
      <c r="C74" s="135" t="s">
        <v>440</v>
      </c>
      <c r="F74" s="134"/>
      <c r="G74" s="133"/>
      <c r="H74" s="134"/>
    </row>
    <row r="75" spans="1:8" x14ac:dyDescent="0.2">
      <c r="A75" s="136">
        <v>51</v>
      </c>
      <c r="B75" s="132" t="s">
        <v>218</v>
      </c>
      <c r="C75" s="135" t="s">
        <v>439</v>
      </c>
      <c r="F75" s="134"/>
      <c r="G75" s="133"/>
      <c r="H75" s="134"/>
    </row>
    <row r="76" spans="1:8" x14ac:dyDescent="0.2">
      <c r="A76" s="136">
        <v>52</v>
      </c>
      <c r="B76" s="132" t="s">
        <v>219</v>
      </c>
      <c r="C76" s="135" t="s">
        <v>440</v>
      </c>
      <c r="F76" s="134"/>
      <c r="G76" s="133"/>
      <c r="H76" s="134"/>
    </row>
    <row r="77" spans="1:8" x14ac:dyDescent="0.2">
      <c r="A77" s="136">
        <v>53</v>
      </c>
      <c r="B77" s="132" t="s">
        <v>219</v>
      </c>
      <c r="C77" s="135" t="s">
        <v>440</v>
      </c>
      <c r="F77" s="134"/>
      <c r="G77" s="133"/>
      <c r="H77" s="134"/>
    </row>
    <row r="78" spans="1:8" x14ac:dyDescent="0.2">
      <c r="A78" s="136">
        <v>55</v>
      </c>
      <c r="B78" s="132" t="s">
        <v>219</v>
      </c>
      <c r="C78" s="135" t="s">
        <v>440</v>
      </c>
      <c r="F78" s="134"/>
      <c r="G78" s="133"/>
      <c r="H78" s="134"/>
    </row>
    <row r="79" spans="1:8" x14ac:dyDescent="0.2">
      <c r="A79" s="136">
        <v>56</v>
      </c>
      <c r="B79" s="132" t="s">
        <v>219</v>
      </c>
      <c r="C79" s="135" t="s">
        <v>440</v>
      </c>
      <c r="F79" s="134"/>
      <c r="G79" s="133"/>
      <c r="H79" s="134"/>
    </row>
    <row r="80" spans="1:8" x14ac:dyDescent="0.2">
      <c r="A80" s="136">
        <v>57</v>
      </c>
      <c r="B80" s="132" t="s">
        <v>219</v>
      </c>
      <c r="C80" s="135" t="s">
        <v>440</v>
      </c>
      <c r="F80" s="134"/>
      <c r="G80" s="133"/>
      <c r="H80" s="134"/>
    </row>
    <row r="81" spans="1:8" x14ac:dyDescent="0.2">
      <c r="A81" s="136">
        <v>58</v>
      </c>
      <c r="B81" s="132" t="s">
        <v>220</v>
      </c>
      <c r="C81" s="135" t="s">
        <v>439</v>
      </c>
      <c r="F81" s="134"/>
      <c r="G81" s="133"/>
      <c r="H81" s="134"/>
    </row>
    <row r="82" spans="1:8" x14ac:dyDescent="0.2">
      <c r="A82" s="136">
        <v>59</v>
      </c>
      <c r="B82" s="132" t="s">
        <v>219</v>
      </c>
      <c r="C82" s="135" t="s">
        <v>440</v>
      </c>
      <c r="F82" s="134"/>
      <c r="G82" s="133"/>
      <c r="H82" s="134"/>
    </row>
    <row r="83" spans="1:8" x14ac:dyDescent="0.2">
      <c r="A83" s="136">
        <v>60</v>
      </c>
      <c r="B83" s="132" t="s">
        <v>219</v>
      </c>
      <c r="C83" s="135" t="s">
        <v>440</v>
      </c>
      <c r="F83" s="134"/>
      <c r="G83" s="133"/>
      <c r="H83" s="134"/>
    </row>
    <row r="84" spans="1:8" x14ac:dyDescent="0.2">
      <c r="A84" s="136">
        <v>62</v>
      </c>
      <c r="B84" s="132" t="s">
        <v>221</v>
      </c>
      <c r="C84" s="135" t="s">
        <v>439</v>
      </c>
    </row>
    <row r="85" spans="1:8" x14ac:dyDescent="0.2">
      <c r="A85" s="136">
        <v>63</v>
      </c>
      <c r="B85" s="132" t="s">
        <v>212</v>
      </c>
      <c r="C85" s="135" t="s">
        <v>440</v>
      </c>
    </row>
    <row r="86" spans="1:8" x14ac:dyDescent="0.2">
      <c r="A86" s="136">
        <v>64</v>
      </c>
      <c r="B86" s="132" t="s">
        <v>219</v>
      </c>
      <c r="C86" s="135" t="s">
        <v>440</v>
      </c>
    </row>
    <row r="87" spans="1:8" x14ac:dyDescent="0.2">
      <c r="A87" s="136">
        <v>65</v>
      </c>
      <c r="B87" s="132" t="s">
        <v>222</v>
      </c>
      <c r="C87" s="135" t="s">
        <v>440</v>
      </c>
    </row>
    <row r="88" spans="1:8" x14ac:dyDescent="0.2">
      <c r="A88" s="136">
        <v>66</v>
      </c>
      <c r="B88" s="132" t="s">
        <v>222</v>
      </c>
      <c r="C88" s="135" t="s">
        <v>440</v>
      </c>
    </row>
    <row r="89" spans="1:8" x14ac:dyDescent="0.2">
      <c r="A89" s="136">
        <v>67</v>
      </c>
      <c r="B89" s="132" t="s">
        <v>223</v>
      </c>
      <c r="C89" s="135" t="s">
        <v>440</v>
      </c>
    </row>
    <row r="90" spans="1:8" x14ac:dyDescent="0.2">
      <c r="A90" s="136">
        <v>71</v>
      </c>
      <c r="B90" s="132" t="s">
        <v>223</v>
      </c>
      <c r="C90" s="135" t="s">
        <v>440</v>
      </c>
    </row>
    <row r="91" spans="1:8" x14ac:dyDescent="0.2">
      <c r="A91" s="136">
        <v>72</v>
      </c>
      <c r="B91" s="132" t="s">
        <v>223</v>
      </c>
      <c r="C91" s="135" t="s">
        <v>440</v>
      </c>
    </row>
    <row r="92" spans="1:8" x14ac:dyDescent="0.2">
      <c r="A92" s="136">
        <v>73</v>
      </c>
      <c r="B92" s="132" t="s">
        <v>223</v>
      </c>
      <c r="C92" s="135" t="s">
        <v>440</v>
      </c>
    </row>
    <row r="93" spans="1:8" x14ac:dyDescent="0.2">
      <c r="A93" s="136">
        <v>74</v>
      </c>
      <c r="B93" s="132" t="s">
        <v>224</v>
      </c>
      <c r="C93" s="135" t="s">
        <v>440</v>
      </c>
    </row>
    <row r="94" spans="1:8" x14ac:dyDescent="0.2">
      <c r="A94" s="136">
        <v>75</v>
      </c>
      <c r="B94" s="132" t="s">
        <v>225</v>
      </c>
      <c r="C94" s="135" t="s">
        <v>440</v>
      </c>
    </row>
    <row r="95" spans="1:8" x14ac:dyDescent="0.2">
      <c r="A95" s="136">
        <v>76</v>
      </c>
      <c r="B95" s="132" t="s">
        <v>225</v>
      </c>
      <c r="C95" s="135" t="s">
        <v>440</v>
      </c>
    </row>
    <row r="96" spans="1:8" x14ac:dyDescent="0.2">
      <c r="A96" s="136">
        <v>77</v>
      </c>
      <c r="B96" s="132" t="s">
        <v>225</v>
      </c>
      <c r="C96" s="135" t="s">
        <v>440</v>
      </c>
    </row>
    <row r="97" spans="1:3" x14ac:dyDescent="0.2">
      <c r="A97" s="136">
        <v>78</v>
      </c>
      <c r="B97" s="132" t="s">
        <v>226</v>
      </c>
      <c r="C97" s="135" t="s">
        <v>440</v>
      </c>
    </row>
    <row r="98" spans="1:3" x14ac:dyDescent="0.2">
      <c r="A98" s="136">
        <v>79</v>
      </c>
      <c r="B98" s="132" t="s">
        <v>227</v>
      </c>
      <c r="C98" s="135" t="s">
        <v>439</v>
      </c>
    </row>
    <row r="99" spans="1:3" x14ac:dyDescent="0.2">
      <c r="A99" s="136">
        <v>80</v>
      </c>
      <c r="B99" s="132" t="s">
        <v>228</v>
      </c>
      <c r="C99" s="135" t="s">
        <v>440</v>
      </c>
    </row>
    <row r="100" spans="1:3" x14ac:dyDescent="0.2">
      <c r="A100" s="136">
        <v>81</v>
      </c>
      <c r="B100" s="132" t="s">
        <v>229</v>
      </c>
      <c r="C100" s="135" t="s">
        <v>440</v>
      </c>
    </row>
    <row r="101" spans="1:3" x14ac:dyDescent="0.2">
      <c r="A101" s="136">
        <v>82</v>
      </c>
      <c r="B101" s="132" t="s">
        <v>230</v>
      </c>
      <c r="C101" s="135" t="s">
        <v>440</v>
      </c>
    </row>
    <row r="102" spans="1:3" x14ac:dyDescent="0.2">
      <c r="A102" s="136">
        <v>83</v>
      </c>
      <c r="B102" s="132" t="s">
        <v>230</v>
      </c>
      <c r="C102" s="135" t="s">
        <v>440</v>
      </c>
    </row>
    <row r="103" spans="1:3" x14ac:dyDescent="0.2">
      <c r="A103" s="136">
        <v>84</v>
      </c>
      <c r="B103" s="132" t="s">
        <v>230</v>
      </c>
      <c r="C103" s="135" t="s">
        <v>440</v>
      </c>
    </row>
    <row r="104" spans="1:3" x14ac:dyDescent="0.2">
      <c r="A104" s="136">
        <v>85</v>
      </c>
      <c r="B104" s="132" t="s">
        <v>230</v>
      </c>
      <c r="C104" s="135" t="s">
        <v>440</v>
      </c>
    </row>
    <row r="105" spans="1:3" x14ac:dyDescent="0.2">
      <c r="A105" s="136">
        <v>86</v>
      </c>
      <c r="B105" s="132" t="s">
        <v>230</v>
      </c>
      <c r="C105" s="135" t="s">
        <v>440</v>
      </c>
    </row>
    <row r="106" spans="1:3" x14ac:dyDescent="0.2">
      <c r="A106" s="136">
        <v>87</v>
      </c>
      <c r="B106" s="132" t="s">
        <v>230</v>
      </c>
      <c r="C106" s="135" t="s">
        <v>440</v>
      </c>
    </row>
    <row r="107" spans="1:3" x14ac:dyDescent="0.2">
      <c r="A107" s="136">
        <v>88</v>
      </c>
      <c r="B107" s="132" t="s">
        <v>230</v>
      </c>
      <c r="C107" s="135" t="s">
        <v>440</v>
      </c>
    </row>
    <row r="108" spans="1:3" x14ac:dyDescent="0.2">
      <c r="A108" s="136">
        <v>91</v>
      </c>
      <c r="B108" s="132" t="s">
        <v>231</v>
      </c>
      <c r="C108" s="135" t="s">
        <v>440</v>
      </c>
    </row>
    <row r="109" spans="1:3" x14ac:dyDescent="0.2">
      <c r="A109" s="136">
        <v>92</v>
      </c>
      <c r="B109" s="132" t="s">
        <v>231</v>
      </c>
      <c r="C109" s="135" t="s">
        <v>440</v>
      </c>
    </row>
    <row r="110" spans="1:3" x14ac:dyDescent="0.2">
      <c r="A110" s="136">
        <v>93</v>
      </c>
      <c r="B110" s="132" t="s">
        <v>232</v>
      </c>
      <c r="C110" s="135" t="s">
        <v>439</v>
      </c>
    </row>
    <row r="111" spans="1:3" x14ac:dyDescent="0.2">
      <c r="A111" s="136">
        <v>94</v>
      </c>
      <c r="B111" s="132" t="s">
        <v>231</v>
      </c>
      <c r="C111" s="135" t="s">
        <v>440</v>
      </c>
    </row>
    <row r="112" spans="1:3" x14ac:dyDescent="0.2">
      <c r="A112" s="136">
        <v>95</v>
      </c>
      <c r="B112" s="132" t="s">
        <v>231</v>
      </c>
      <c r="C112" s="135" t="s">
        <v>440</v>
      </c>
    </row>
    <row r="113" spans="1:3" x14ac:dyDescent="0.2">
      <c r="A113" s="136">
        <v>96</v>
      </c>
      <c r="B113" s="132" t="s">
        <v>231</v>
      </c>
      <c r="C113" s="135" t="s">
        <v>440</v>
      </c>
    </row>
    <row r="114" spans="1:3" x14ac:dyDescent="0.2">
      <c r="A114" s="136">
        <v>97</v>
      </c>
      <c r="B114" s="132" t="s">
        <v>233</v>
      </c>
      <c r="C114" s="135" t="s">
        <v>440</v>
      </c>
    </row>
    <row r="115" spans="1:3" x14ac:dyDescent="0.2">
      <c r="A115" s="136">
        <v>98</v>
      </c>
      <c r="B115" s="132" t="s">
        <v>234</v>
      </c>
      <c r="C115" s="135" t="s">
        <v>440</v>
      </c>
    </row>
    <row r="116" spans="1:3" x14ac:dyDescent="0.2">
      <c r="A116" s="136">
        <v>99</v>
      </c>
      <c r="B116" s="132" t="s">
        <v>235</v>
      </c>
      <c r="C116" s="135" t="s">
        <v>440</v>
      </c>
    </row>
    <row r="117" spans="1:3" x14ac:dyDescent="0.2">
      <c r="A117" s="136">
        <v>100</v>
      </c>
      <c r="B117" s="132" t="s">
        <v>235</v>
      </c>
      <c r="C117" s="135" t="s">
        <v>440</v>
      </c>
    </row>
    <row r="118" spans="1:3" x14ac:dyDescent="0.2">
      <c r="A118" s="136">
        <v>101</v>
      </c>
      <c r="B118" s="132" t="s">
        <v>236</v>
      </c>
      <c r="C118" s="135" t="s">
        <v>440</v>
      </c>
    </row>
    <row r="119" spans="1:3" x14ac:dyDescent="0.2">
      <c r="A119" s="136">
        <v>102</v>
      </c>
      <c r="B119" s="132" t="s">
        <v>236</v>
      </c>
      <c r="C119" s="135" t="s">
        <v>440</v>
      </c>
    </row>
    <row r="120" spans="1:3" x14ac:dyDescent="0.2">
      <c r="A120" s="136">
        <v>103</v>
      </c>
      <c r="B120" s="132" t="s">
        <v>236</v>
      </c>
      <c r="C120" s="135" t="s">
        <v>440</v>
      </c>
    </row>
    <row r="121" spans="1:3" x14ac:dyDescent="0.2">
      <c r="A121" s="136">
        <v>104</v>
      </c>
      <c r="B121" s="132" t="s">
        <v>237</v>
      </c>
      <c r="C121" s="135" t="s">
        <v>440</v>
      </c>
    </row>
    <row r="122" spans="1:3" x14ac:dyDescent="0.2">
      <c r="A122" s="136">
        <v>105</v>
      </c>
      <c r="B122" s="132" t="s">
        <v>237</v>
      </c>
      <c r="C122" s="135" t="s">
        <v>440</v>
      </c>
    </row>
    <row r="123" spans="1:3" x14ac:dyDescent="0.2">
      <c r="A123" s="136">
        <v>106</v>
      </c>
      <c r="B123" s="132" t="s">
        <v>237</v>
      </c>
      <c r="C123" s="135" t="s">
        <v>440</v>
      </c>
    </row>
    <row r="124" spans="1:3" x14ac:dyDescent="0.2">
      <c r="A124" s="136">
        <v>107</v>
      </c>
      <c r="B124" s="132" t="s">
        <v>237</v>
      </c>
      <c r="C124" s="135" t="s">
        <v>440</v>
      </c>
    </row>
    <row r="125" spans="1:3" x14ac:dyDescent="0.2">
      <c r="A125" s="136">
        <v>108</v>
      </c>
      <c r="B125" s="132" t="s">
        <v>237</v>
      </c>
      <c r="C125" s="135" t="s">
        <v>440</v>
      </c>
    </row>
    <row r="126" spans="1:3" x14ac:dyDescent="0.2">
      <c r="A126" s="136">
        <v>109</v>
      </c>
      <c r="B126" s="132" t="s">
        <v>237</v>
      </c>
      <c r="C126" s="135" t="s">
        <v>440</v>
      </c>
    </row>
    <row r="127" spans="1:3" x14ac:dyDescent="0.2">
      <c r="A127" s="136">
        <v>110</v>
      </c>
      <c r="B127" s="132" t="s">
        <v>237</v>
      </c>
      <c r="C127" s="135" t="s">
        <v>440</v>
      </c>
    </row>
    <row r="128" spans="1:3" x14ac:dyDescent="0.2">
      <c r="A128" s="136">
        <v>111</v>
      </c>
      <c r="B128" s="132" t="s">
        <v>238</v>
      </c>
      <c r="C128" s="135" t="s">
        <v>440</v>
      </c>
    </row>
    <row r="129" spans="1:3" x14ac:dyDescent="0.2">
      <c r="A129" s="136">
        <v>112</v>
      </c>
      <c r="B129" s="132" t="s">
        <v>239</v>
      </c>
      <c r="C129" s="135" t="s">
        <v>440</v>
      </c>
    </row>
    <row r="130" spans="1:3" x14ac:dyDescent="0.2">
      <c r="A130" s="136">
        <v>113</v>
      </c>
      <c r="B130" s="132" t="s">
        <v>239</v>
      </c>
      <c r="C130" s="135" t="s">
        <v>440</v>
      </c>
    </row>
    <row r="131" spans="1:3" x14ac:dyDescent="0.2">
      <c r="A131" s="136">
        <v>115</v>
      </c>
      <c r="B131" s="132" t="s">
        <v>239</v>
      </c>
      <c r="C131" s="135" t="s">
        <v>440</v>
      </c>
    </row>
    <row r="132" spans="1:3" x14ac:dyDescent="0.2">
      <c r="A132" s="136">
        <v>116</v>
      </c>
      <c r="B132" s="132" t="s">
        <v>239</v>
      </c>
      <c r="C132" s="135" t="s">
        <v>440</v>
      </c>
    </row>
    <row r="133" spans="1:3" x14ac:dyDescent="0.2">
      <c r="A133" s="136">
        <v>117</v>
      </c>
      <c r="B133" s="132" t="s">
        <v>239</v>
      </c>
      <c r="C133" s="135" t="s">
        <v>440</v>
      </c>
    </row>
    <row r="134" spans="1:3" x14ac:dyDescent="0.2">
      <c r="A134" s="136">
        <v>118</v>
      </c>
      <c r="B134" s="132" t="s">
        <v>240</v>
      </c>
      <c r="C134" s="135" t="s">
        <v>440</v>
      </c>
    </row>
    <row r="135" spans="1:3" x14ac:dyDescent="0.2">
      <c r="A135" s="136">
        <v>119</v>
      </c>
      <c r="B135" s="132" t="s">
        <v>240</v>
      </c>
      <c r="C135" s="135" t="s">
        <v>440</v>
      </c>
    </row>
    <row r="136" spans="1:3" x14ac:dyDescent="0.2">
      <c r="A136" s="136">
        <v>120</v>
      </c>
      <c r="B136" s="132" t="s">
        <v>212</v>
      </c>
      <c r="C136" s="135" t="s">
        <v>440</v>
      </c>
    </row>
    <row r="137" spans="1:3" x14ac:dyDescent="0.2">
      <c r="A137" s="136">
        <v>121</v>
      </c>
      <c r="B137" s="132" t="s">
        <v>241</v>
      </c>
      <c r="C137" s="135" t="s">
        <v>439</v>
      </c>
    </row>
    <row r="138" spans="1:3" x14ac:dyDescent="0.2">
      <c r="A138" s="136">
        <v>122</v>
      </c>
      <c r="B138" s="132" t="s">
        <v>242</v>
      </c>
      <c r="C138" s="135" t="s">
        <v>439</v>
      </c>
    </row>
    <row r="139" spans="1:3" x14ac:dyDescent="0.2">
      <c r="A139" s="136">
        <v>123</v>
      </c>
      <c r="B139" s="132" t="s">
        <v>243</v>
      </c>
      <c r="C139" s="135" t="s">
        <v>439</v>
      </c>
    </row>
    <row r="140" spans="1:3" x14ac:dyDescent="0.2">
      <c r="A140" s="136">
        <v>124</v>
      </c>
      <c r="B140" s="132" t="s">
        <v>243</v>
      </c>
      <c r="C140" s="135" t="s">
        <v>439</v>
      </c>
    </row>
    <row r="141" spans="1:3" x14ac:dyDescent="0.2">
      <c r="A141" s="136">
        <v>125</v>
      </c>
      <c r="B141" s="132" t="s">
        <v>243</v>
      </c>
      <c r="C141" s="135" t="s">
        <v>439</v>
      </c>
    </row>
    <row r="142" spans="1:3" x14ac:dyDescent="0.2">
      <c r="A142" s="136">
        <v>126</v>
      </c>
      <c r="B142" s="132" t="s">
        <v>244</v>
      </c>
      <c r="C142" s="135" t="s">
        <v>439</v>
      </c>
    </row>
    <row r="143" spans="1:3" x14ac:dyDescent="0.2">
      <c r="A143" s="136">
        <v>127</v>
      </c>
      <c r="B143" s="132" t="s">
        <v>245</v>
      </c>
      <c r="C143" s="135" t="s">
        <v>439</v>
      </c>
    </row>
    <row r="144" spans="1:3" x14ac:dyDescent="0.2">
      <c r="A144" s="136">
        <v>128</v>
      </c>
      <c r="B144" s="132" t="s">
        <v>246</v>
      </c>
      <c r="C144" s="135" t="s">
        <v>439</v>
      </c>
    </row>
    <row r="145" spans="1:3" x14ac:dyDescent="0.2">
      <c r="A145" s="136">
        <v>129</v>
      </c>
      <c r="B145" s="132" t="s">
        <v>245</v>
      </c>
      <c r="C145" s="135" t="s">
        <v>439</v>
      </c>
    </row>
    <row r="146" spans="1:3" x14ac:dyDescent="0.2">
      <c r="A146" s="136">
        <v>130</v>
      </c>
      <c r="B146" s="132" t="s">
        <v>247</v>
      </c>
      <c r="C146" s="135" t="s">
        <v>439</v>
      </c>
    </row>
    <row r="147" spans="1:3" x14ac:dyDescent="0.2">
      <c r="A147" s="136">
        <v>131</v>
      </c>
      <c r="B147" s="132" t="s">
        <v>247</v>
      </c>
      <c r="C147" s="135" t="s">
        <v>439</v>
      </c>
    </row>
    <row r="148" spans="1:3" x14ac:dyDescent="0.2">
      <c r="A148" s="136">
        <v>132</v>
      </c>
      <c r="B148" s="132" t="s">
        <v>248</v>
      </c>
      <c r="C148" s="135" t="s">
        <v>439</v>
      </c>
    </row>
    <row r="149" spans="1:3" x14ac:dyDescent="0.2">
      <c r="A149" s="136">
        <v>133</v>
      </c>
      <c r="B149" s="132" t="s">
        <v>248</v>
      </c>
      <c r="C149" s="135" t="s">
        <v>439</v>
      </c>
    </row>
    <row r="150" spans="1:3" x14ac:dyDescent="0.2">
      <c r="A150" s="136">
        <v>134</v>
      </c>
      <c r="B150" s="132" t="s">
        <v>248</v>
      </c>
      <c r="C150" s="135" t="s">
        <v>439</v>
      </c>
    </row>
    <row r="151" spans="1:3" x14ac:dyDescent="0.2">
      <c r="A151" s="136">
        <v>135</v>
      </c>
      <c r="B151" s="132" t="s">
        <v>248</v>
      </c>
      <c r="C151" s="135" t="s">
        <v>439</v>
      </c>
    </row>
    <row r="152" spans="1:3" x14ac:dyDescent="0.2">
      <c r="A152" s="136">
        <v>136</v>
      </c>
      <c r="B152" s="132" t="s">
        <v>248</v>
      </c>
      <c r="C152" s="135" t="s">
        <v>439</v>
      </c>
    </row>
    <row r="153" spans="1:3" x14ac:dyDescent="0.2">
      <c r="A153" s="136">
        <v>137</v>
      </c>
      <c r="B153" s="132" t="s">
        <v>248</v>
      </c>
      <c r="C153" s="135" t="s">
        <v>439</v>
      </c>
    </row>
    <row r="154" spans="1:3" x14ac:dyDescent="0.2">
      <c r="A154" s="136">
        <v>138</v>
      </c>
      <c r="B154" s="132" t="s">
        <v>248</v>
      </c>
      <c r="C154" s="135" t="s">
        <v>439</v>
      </c>
    </row>
    <row r="155" spans="1:3" x14ac:dyDescent="0.2">
      <c r="A155" s="136">
        <v>140</v>
      </c>
      <c r="B155" s="132" t="s">
        <v>232</v>
      </c>
      <c r="C155" s="135" t="s">
        <v>439</v>
      </c>
    </row>
    <row r="156" spans="1:3" x14ac:dyDescent="0.2">
      <c r="A156" s="136">
        <v>141</v>
      </c>
      <c r="B156" s="132" t="s">
        <v>249</v>
      </c>
      <c r="C156" s="135" t="s">
        <v>439</v>
      </c>
    </row>
    <row r="157" spans="1:3" x14ac:dyDescent="0.2">
      <c r="A157" s="136">
        <v>142</v>
      </c>
      <c r="B157" s="132" t="s">
        <v>249</v>
      </c>
      <c r="C157" s="135" t="s">
        <v>439</v>
      </c>
    </row>
    <row r="158" spans="1:3" x14ac:dyDescent="0.2">
      <c r="A158" s="136">
        <v>143</v>
      </c>
      <c r="B158" s="132" t="s">
        <v>235</v>
      </c>
      <c r="C158" s="135" t="s">
        <v>440</v>
      </c>
    </row>
    <row r="159" spans="1:3" x14ac:dyDescent="0.2">
      <c r="A159" s="136">
        <v>144</v>
      </c>
      <c r="B159" s="132" t="s">
        <v>250</v>
      </c>
      <c r="C159" s="135" t="s">
        <v>439</v>
      </c>
    </row>
    <row r="160" spans="1:3" x14ac:dyDescent="0.2">
      <c r="A160" s="136">
        <v>145</v>
      </c>
      <c r="B160" s="132" t="s">
        <v>250</v>
      </c>
      <c r="C160" s="135" t="s">
        <v>439</v>
      </c>
    </row>
    <row r="161" spans="1:3" x14ac:dyDescent="0.2">
      <c r="A161" s="136">
        <v>146</v>
      </c>
      <c r="B161" s="132" t="s">
        <v>250</v>
      </c>
      <c r="C161" s="135" t="s">
        <v>439</v>
      </c>
    </row>
    <row r="162" spans="1:3" x14ac:dyDescent="0.2">
      <c r="A162" s="136">
        <v>147</v>
      </c>
      <c r="B162" s="132" t="s">
        <v>250</v>
      </c>
      <c r="C162" s="135" t="s">
        <v>439</v>
      </c>
    </row>
    <row r="163" spans="1:3" x14ac:dyDescent="0.2">
      <c r="A163" s="136">
        <v>148</v>
      </c>
      <c r="B163" s="132" t="s">
        <v>251</v>
      </c>
      <c r="C163" s="135" t="s">
        <v>439</v>
      </c>
    </row>
    <row r="164" spans="1:3" x14ac:dyDescent="0.2">
      <c r="A164" s="136">
        <v>149</v>
      </c>
      <c r="B164" s="132" t="s">
        <v>252</v>
      </c>
      <c r="C164" s="135" t="s">
        <v>439</v>
      </c>
    </row>
    <row r="165" spans="1:3" x14ac:dyDescent="0.2">
      <c r="A165" s="136">
        <v>150</v>
      </c>
      <c r="B165" s="132" t="s">
        <v>244</v>
      </c>
      <c r="C165" s="135" t="s">
        <v>439</v>
      </c>
    </row>
    <row r="166" spans="1:3" x14ac:dyDescent="0.2">
      <c r="A166" s="136">
        <v>151</v>
      </c>
      <c r="B166" s="132" t="s">
        <v>244</v>
      </c>
      <c r="C166" s="135" t="s">
        <v>439</v>
      </c>
    </row>
    <row r="167" spans="1:3" x14ac:dyDescent="0.2">
      <c r="A167" s="136">
        <v>152</v>
      </c>
      <c r="B167" s="132" t="s">
        <v>244</v>
      </c>
      <c r="C167" s="135" t="s">
        <v>439</v>
      </c>
    </row>
    <row r="168" spans="1:3" x14ac:dyDescent="0.2">
      <c r="A168" s="136">
        <v>153</v>
      </c>
      <c r="B168" s="132" t="s">
        <v>244</v>
      </c>
      <c r="C168" s="135" t="s">
        <v>439</v>
      </c>
    </row>
    <row r="169" spans="1:3" x14ac:dyDescent="0.2">
      <c r="A169" s="136">
        <v>154</v>
      </c>
      <c r="B169" s="132" t="s">
        <v>244</v>
      </c>
      <c r="C169" s="135" t="s">
        <v>439</v>
      </c>
    </row>
    <row r="170" spans="1:3" x14ac:dyDescent="0.2">
      <c r="A170" s="136">
        <v>155</v>
      </c>
      <c r="B170" s="132" t="s">
        <v>232</v>
      </c>
      <c r="C170" s="135" t="s">
        <v>440</v>
      </c>
    </row>
    <row r="171" spans="1:3" x14ac:dyDescent="0.2">
      <c r="A171" s="136">
        <v>156</v>
      </c>
      <c r="B171" s="132" t="s">
        <v>244</v>
      </c>
      <c r="C171" s="135" t="s">
        <v>439</v>
      </c>
    </row>
    <row r="172" spans="1:3" x14ac:dyDescent="0.2">
      <c r="A172" s="136">
        <v>157</v>
      </c>
      <c r="B172" s="132" t="s">
        <v>244</v>
      </c>
      <c r="C172" s="135" t="s">
        <v>439</v>
      </c>
    </row>
    <row r="173" spans="1:3" x14ac:dyDescent="0.2">
      <c r="A173" s="136">
        <v>158</v>
      </c>
      <c r="B173" s="132" t="s">
        <v>244</v>
      </c>
      <c r="C173" s="135" t="s">
        <v>439</v>
      </c>
    </row>
    <row r="174" spans="1:3" x14ac:dyDescent="0.2">
      <c r="A174" s="136">
        <v>159</v>
      </c>
      <c r="B174" s="132" t="s">
        <v>219</v>
      </c>
      <c r="C174" s="135" t="s">
        <v>440</v>
      </c>
    </row>
    <row r="175" spans="1:3" x14ac:dyDescent="0.2">
      <c r="A175" s="136">
        <v>160</v>
      </c>
      <c r="B175" s="132" t="s">
        <v>244</v>
      </c>
      <c r="C175" s="135" t="s">
        <v>439</v>
      </c>
    </row>
    <row r="176" spans="1:3" x14ac:dyDescent="0.2">
      <c r="A176" s="136">
        <v>161</v>
      </c>
      <c r="B176" s="132" t="s">
        <v>244</v>
      </c>
      <c r="C176" s="135" t="s">
        <v>439</v>
      </c>
    </row>
    <row r="177" spans="1:3" x14ac:dyDescent="0.2">
      <c r="A177" s="136">
        <v>162</v>
      </c>
      <c r="B177" s="132" t="s">
        <v>244</v>
      </c>
      <c r="C177" s="135" t="s">
        <v>439</v>
      </c>
    </row>
    <row r="178" spans="1:3" x14ac:dyDescent="0.2">
      <c r="A178" s="136">
        <v>163</v>
      </c>
      <c r="B178" s="132" t="s">
        <v>244</v>
      </c>
      <c r="C178" s="135" t="s">
        <v>439</v>
      </c>
    </row>
    <row r="179" spans="1:3" x14ac:dyDescent="0.2">
      <c r="A179" s="136">
        <v>164</v>
      </c>
      <c r="B179" s="132" t="s">
        <v>244</v>
      </c>
      <c r="C179" s="135" t="s">
        <v>439</v>
      </c>
    </row>
    <row r="180" spans="1:3" x14ac:dyDescent="0.2">
      <c r="A180" s="136">
        <v>165</v>
      </c>
      <c r="B180" s="132" t="s">
        <v>244</v>
      </c>
      <c r="C180" s="135" t="s">
        <v>439</v>
      </c>
    </row>
    <row r="181" spans="1:3" x14ac:dyDescent="0.2">
      <c r="A181" s="136">
        <v>166</v>
      </c>
      <c r="B181" s="132" t="s">
        <v>244</v>
      </c>
      <c r="C181" s="135" t="s">
        <v>439</v>
      </c>
    </row>
    <row r="182" spans="1:3" x14ac:dyDescent="0.2">
      <c r="A182" s="136">
        <v>167</v>
      </c>
      <c r="B182" s="132" t="s">
        <v>244</v>
      </c>
      <c r="C182" s="135" t="s">
        <v>439</v>
      </c>
    </row>
    <row r="183" spans="1:3" x14ac:dyDescent="0.2">
      <c r="A183" s="136">
        <v>168</v>
      </c>
      <c r="B183" s="132" t="s">
        <v>244</v>
      </c>
      <c r="C183" s="135" t="s">
        <v>439</v>
      </c>
    </row>
    <row r="184" spans="1:3" x14ac:dyDescent="0.2">
      <c r="A184" s="136">
        <v>169</v>
      </c>
      <c r="B184" s="132" t="s">
        <v>244</v>
      </c>
      <c r="C184" s="135" t="s">
        <v>439</v>
      </c>
    </row>
    <row r="185" spans="1:3" x14ac:dyDescent="0.2">
      <c r="A185" s="136">
        <v>170</v>
      </c>
      <c r="B185" s="132" t="s">
        <v>244</v>
      </c>
      <c r="C185" s="135" t="s">
        <v>439</v>
      </c>
    </row>
    <row r="186" spans="1:3" x14ac:dyDescent="0.2">
      <c r="A186" s="136">
        <v>171</v>
      </c>
      <c r="B186" s="132" t="s">
        <v>244</v>
      </c>
      <c r="C186" s="135" t="s">
        <v>439</v>
      </c>
    </row>
    <row r="187" spans="1:3" x14ac:dyDescent="0.2">
      <c r="A187" s="136">
        <v>172</v>
      </c>
      <c r="B187" s="132" t="s">
        <v>244</v>
      </c>
      <c r="C187" s="135" t="s">
        <v>439</v>
      </c>
    </row>
    <row r="188" spans="1:3" x14ac:dyDescent="0.2">
      <c r="A188" s="136">
        <v>173</v>
      </c>
      <c r="B188" s="132" t="s">
        <v>244</v>
      </c>
      <c r="C188" s="135" t="s">
        <v>439</v>
      </c>
    </row>
    <row r="189" spans="1:3" x14ac:dyDescent="0.2">
      <c r="A189" s="136">
        <v>174</v>
      </c>
      <c r="B189" s="132" t="s">
        <v>244</v>
      </c>
      <c r="C189" s="135" t="s">
        <v>439</v>
      </c>
    </row>
    <row r="190" spans="1:3" x14ac:dyDescent="0.2">
      <c r="A190" s="136">
        <v>175</v>
      </c>
      <c r="B190" s="132" t="s">
        <v>244</v>
      </c>
      <c r="C190" s="135" t="s">
        <v>439</v>
      </c>
    </row>
    <row r="191" spans="1:3" x14ac:dyDescent="0.2">
      <c r="A191" s="136">
        <v>176</v>
      </c>
      <c r="B191" s="132" t="s">
        <v>244</v>
      </c>
      <c r="C191" s="135" t="s">
        <v>439</v>
      </c>
    </row>
    <row r="192" spans="1:3" x14ac:dyDescent="0.2">
      <c r="A192" s="136">
        <v>177</v>
      </c>
      <c r="B192" s="132" t="s">
        <v>244</v>
      </c>
      <c r="C192" s="135" t="s">
        <v>439</v>
      </c>
    </row>
    <row r="193" spans="1:3" x14ac:dyDescent="0.2">
      <c r="A193" s="136">
        <v>178</v>
      </c>
      <c r="B193" s="132" t="s">
        <v>253</v>
      </c>
      <c r="C193" s="135" t="s">
        <v>439</v>
      </c>
    </row>
    <row r="194" spans="1:3" x14ac:dyDescent="0.2">
      <c r="A194" s="136">
        <v>179</v>
      </c>
      <c r="B194" s="132" t="s">
        <v>244</v>
      </c>
      <c r="C194" s="135" t="s">
        <v>439</v>
      </c>
    </row>
    <row r="195" spans="1:3" x14ac:dyDescent="0.2">
      <c r="A195" s="136">
        <v>180</v>
      </c>
      <c r="B195" s="132" t="s">
        <v>244</v>
      </c>
      <c r="C195" s="135" t="s">
        <v>439</v>
      </c>
    </row>
    <row r="196" spans="1:3" x14ac:dyDescent="0.2">
      <c r="A196" s="136">
        <v>181</v>
      </c>
      <c r="B196" s="132" t="s">
        <v>244</v>
      </c>
      <c r="C196" s="135" t="s">
        <v>439</v>
      </c>
    </row>
    <row r="197" spans="1:3" x14ac:dyDescent="0.2">
      <c r="A197" s="136">
        <v>182</v>
      </c>
      <c r="B197" s="132" t="s">
        <v>244</v>
      </c>
      <c r="C197" s="135" t="s">
        <v>439</v>
      </c>
    </row>
    <row r="198" spans="1:3" x14ac:dyDescent="0.2">
      <c r="A198" s="136">
        <v>183</v>
      </c>
      <c r="B198" s="132" t="s">
        <v>244</v>
      </c>
      <c r="C198" s="135" t="s">
        <v>439</v>
      </c>
    </row>
    <row r="199" spans="1:3" x14ac:dyDescent="0.2">
      <c r="A199" s="136">
        <v>184</v>
      </c>
      <c r="B199" s="132" t="s">
        <v>244</v>
      </c>
      <c r="C199" s="135" t="s">
        <v>439</v>
      </c>
    </row>
    <row r="200" spans="1:3" x14ac:dyDescent="0.2">
      <c r="A200" s="136">
        <v>185</v>
      </c>
      <c r="B200" s="132" t="s">
        <v>244</v>
      </c>
      <c r="C200" s="135" t="s">
        <v>439</v>
      </c>
    </row>
    <row r="201" spans="1:3" x14ac:dyDescent="0.2">
      <c r="A201" s="136">
        <v>186</v>
      </c>
      <c r="B201" s="132" t="s">
        <v>244</v>
      </c>
      <c r="C201" s="135" t="s">
        <v>439</v>
      </c>
    </row>
    <row r="202" spans="1:3" x14ac:dyDescent="0.2">
      <c r="A202" s="136">
        <v>187</v>
      </c>
      <c r="B202" s="132" t="s">
        <v>244</v>
      </c>
      <c r="C202" s="135" t="s">
        <v>439</v>
      </c>
    </row>
    <row r="203" spans="1:3" x14ac:dyDescent="0.2">
      <c r="A203" s="136">
        <v>188</v>
      </c>
      <c r="B203" s="132" t="s">
        <v>244</v>
      </c>
      <c r="C203" s="135" t="s">
        <v>439</v>
      </c>
    </row>
    <row r="204" spans="1:3" x14ac:dyDescent="0.2">
      <c r="A204" s="136">
        <v>189</v>
      </c>
      <c r="B204" s="132" t="s">
        <v>244</v>
      </c>
      <c r="C204" s="135" t="s">
        <v>440</v>
      </c>
    </row>
    <row r="205" spans="1:3" x14ac:dyDescent="0.2">
      <c r="A205" s="136">
        <v>190</v>
      </c>
      <c r="B205" s="132" t="s">
        <v>244</v>
      </c>
      <c r="C205" s="135" t="s">
        <v>440</v>
      </c>
    </row>
    <row r="206" spans="1:3" x14ac:dyDescent="0.2">
      <c r="A206" s="136">
        <v>191</v>
      </c>
      <c r="B206" s="132" t="s">
        <v>244</v>
      </c>
      <c r="C206" s="135" t="s">
        <v>440</v>
      </c>
    </row>
    <row r="207" spans="1:3" x14ac:dyDescent="0.2">
      <c r="A207" s="136">
        <v>192</v>
      </c>
      <c r="B207" s="132" t="s">
        <v>244</v>
      </c>
      <c r="C207" s="135" t="s">
        <v>440</v>
      </c>
    </row>
    <row r="208" spans="1:3" x14ac:dyDescent="0.2">
      <c r="A208" s="136">
        <v>193</v>
      </c>
      <c r="B208" s="132" t="s">
        <v>244</v>
      </c>
      <c r="C208" s="135" t="s">
        <v>440</v>
      </c>
    </row>
    <row r="209" spans="1:3" x14ac:dyDescent="0.2">
      <c r="A209" s="136">
        <v>194</v>
      </c>
      <c r="B209" s="132" t="s">
        <v>244</v>
      </c>
      <c r="C209" s="135" t="s">
        <v>440</v>
      </c>
    </row>
    <row r="210" spans="1:3" x14ac:dyDescent="0.2">
      <c r="A210" s="136">
        <v>195</v>
      </c>
      <c r="B210" s="132" t="s">
        <v>244</v>
      </c>
      <c r="C210" s="135" t="s">
        <v>440</v>
      </c>
    </row>
    <row r="211" spans="1:3" x14ac:dyDescent="0.2">
      <c r="A211" s="136">
        <v>196</v>
      </c>
      <c r="B211" s="132" t="s">
        <v>244</v>
      </c>
      <c r="C211" s="135" t="s">
        <v>440</v>
      </c>
    </row>
    <row r="212" spans="1:3" x14ac:dyDescent="0.2">
      <c r="A212" s="136">
        <v>197</v>
      </c>
      <c r="B212" s="132" t="s">
        <v>244</v>
      </c>
      <c r="C212" s="135" t="s">
        <v>440</v>
      </c>
    </row>
    <row r="213" spans="1:3" x14ac:dyDescent="0.2">
      <c r="A213" s="136">
        <v>198</v>
      </c>
      <c r="B213" s="132" t="s">
        <v>244</v>
      </c>
      <c r="C213" s="135" t="s">
        <v>440</v>
      </c>
    </row>
    <row r="214" spans="1:3" x14ac:dyDescent="0.2">
      <c r="A214" s="136">
        <v>199</v>
      </c>
      <c r="B214" s="132" t="s">
        <v>244</v>
      </c>
      <c r="C214" s="135" t="s">
        <v>440</v>
      </c>
    </row>
    <row r="215" spans="1:3" x14ac:dyDescent="0.2">
      <c r="A215" s="136">
        <v>201</v>
      </c>
      <c r="B215" s="132" t="s">
        <v>244</v>
      </c>
      <c r="C215" s="135" t="s">
        <v>440</v>
      </c>
    </row>
    <row r="216" spans="1:3" x14ac:dyDescent="0.2">
      <c r="A216" s="136">
        <v>202</v>
      </c>
      <c r="B216" s="132" t="s">
        <v>244</v>
      </c>
      <c r="C216" s="135" t="s">
        <v>440</v>
      </c>
    </row>
    <row r="217" spans="1:3" x14ac:dyDescent="0.2">
      <c r="A217" s="136">
        <v>203</v>
      </c>
      <c r="B217" s="132" t="s">
        <v>244</v>
      </c>
      <c r="C217" s="135" t="s">
        <v>440</v>
      </c>
    </row>
    <row r="218" spans="1:3" x14ac:dyDescent="0.2">
      <c r="A218" s="136">
        <v>204</v>
      </c>
      <c r="B218" s="132" t="s">
        <v>244</v>
      </c>
      <c r="C218" s="135" t="s">
        <v>440</v>
      </c>
    </row>
    <row r="219" spans="1:3" x14ac:dyDescent="0.2">
      <c r="A219" s="136">
        <v>205</v>
      </c>
      <c r="B219" s="132" t="s">
        <v>244</v>
      </c>
      <c r="C219" s="135" t="s">
        <v>440</v>
      </c>
    </row>
    <row r="220" spans="1:3" x14ac:dyDescent="0.2">
      <c r="A220" s="136">
        <v>206</v>
      </c>
      <c r="B220" s="132" t="s">
        <v>244</v>
      </c>
      <c r="C220" s="135" t="s">
        <v>440</v>
      </c>
    </row>
    <row r="221" spans="1:3" x14ac:dyDescent="0.2">
      <c r="A221" s="136">
        <v>207</v>
      </c>
      <c r="B221" s="132" t="s">
        <v>244</v>
      </c>
      <c r="C221" s="135" t="s">
        <v>440</v>
      </c>
    </row>
    <row r="222" spans="1:3" x14ac:dyDescent="0.2">
      <c r="A222" s="136">
        <v>208</v>
      </c>
      <c r="B222" s="132" t="s">
        <v>244</v>
      </c>
      <c r="C222" s="135" t="s">
        <v>440</v>
      </c>
    </row>
    <row r="223" spans="1:3" x14ac:dyDescent="0.2">
      <c r="A223" s="136">
        <v>209</v>
      </c>
      <c r="B223" s="132" t="s">
        <v>244</v>
      </c>
      <c r="C223" s="135" t="s">
        <v>439</v>
      </c>
    </row>
    <row r="224" spans="1:3" x14ac:dyDescent="0.2">
      <c r="A224" s="136">
        <v>210</v>
      </c>
      <c r="B224" s="132" t="s">
        <v>244</v>
      </c>
      <c r="C224" s="135" t="s">
        <v>439</v>
      </c>
    </row>
    <row r="225" spans="1:3" x14ac:dyDescent="0.2">
      <c r="A225" s="136">
        <v>211</v>
      </c>
      <c r="B225" s="132" t="s">
        <v>244</v>
      </c>
      <c r="C225" s="135" t="s">
        <v>439</v>
      </c>
    </row>
    <row r="226" spans="1:3" x14ac:dyDescent="0.2">
      <c r="A226" s="136">
        <v>212</v>
      </c>
      <c r="B226" s="132" t="s">
        <v>244</v>
      </c>
      <c r="C226" s="135" t="s">
        <v>439</v>
      </c>
    </row>
    <row r="227" spans="1:3" x14ac:dyDescent="0.2">
      <c r="A227" s="136">
        <v>213</v>
      </c>
      <c r="B227" s="132" t="s">
        <v>244</v>
      </c>
      <c r="C227" s="135" t="s">
        <v>439</v>
      </c>
    </row>
    <row r="228" spans="1:3" x14ac:dyDescent="0.2">
      <c r="A228" s="136">
        <v>214</v>
      </c>
      <c r="B228" s="132" t="s">
        <v>244</v>
      </c>
      <c r="C228" s="135" t="s">
        <v>439</v>
      </c>
    </row>
    <row r="229" spans="1:3" x14ac:dyDescent="0.2">
      <c r="A229" s="136">
        <v>215</v>
      </c>
      <c r="B229" s="132" t="s">
        <v>244</v>
      </c>
      <c r="C229" s="135" t="s">
        <v>439</v>
      </c>
    </row>
    <row r="230" spans="1:3" x14ac:dyDescent="0.2">
      <c r="A230" s="136">
        <v>216</v>
      </c>
      <c r="B230" s="132" t="s">
        <v>244</v>
      </c>
      <c r="C230" s="135" t="s">
        <v>439</v>
      </c>
    </row>
    <row r="231" spans="1:3" x14ac:dyDescent="0.2">
      <c r="A231" s="136">
        <v>217</v>
      </c>
      <c r="B231" s="132" t="s">
        <v>244</v>
      </c>
      <c r="C231" s="135" t="s">
        <v>439</v>
      </c>
    </row>
    <row r="232" spans="1:3" x14ac:dyDescent="0.2">
      <c r="A232" s="136">
        <v>218</v>
      </c>
      <c r="B232" s="132" t="s">
        <v>244</v>
      </c>
      <c r="C232" s="135" t="s">
        <v>439</v>
      </c>
    </row>
    <row r="233" spans="1:3" x14ac:dyDescent="0.2">
      <c r="A233" s="136">
        <v>219</v>
      </c>
      <c r="B233" s="132" t="s">
        <v>244</v>
      </c>
      <c r="C233" s="135" t="s">
        <v>439</v>
      </c>
    </row>
    <row r="234" spans="1:3" x14ac:dyDescent="0.2">
      <c r="A234" s="136">
        <v>220</v>
      </c>
      <c r="B234" s="132" t="s">
        <v>244</v>
      </c>
      <c r="C234" s="135" t="s">
        <v>439</v>
      </c>
    </row>
    <row r="235" spans="1:3" x14ac:dyDescent="0.2">
      <c r="A235" s="136">
        <v>221</v>
      </c>
      <c r="B235" s="132" t="s">
        <v>244</v>
      </c>
      <c r="C235" s="135" t="s">
        <v>439</v>
      </c>
    </row>
    <row r="236" spans="1:3" x14ac:dyDescent="0.2">
      <c r="A236" s="136">
        <v>222</v>
      </c>
      <c r="B236" s="132" t="s">
        <v>244</v>
      </c>
      <c r="C236" s="135" t="s">
        <v>439</v>
      </c>
    </row>
    <row r="237" spans="1:3" x14ac:dyDescent="0.2">
      <c r="A237" s="136">
        <v>223</v>
      </c>
      <c r="B237" s="132" t="s">
        <v>244</v>
      </c>
      <c r="C237" s="135" t="s">
        <v>439</v>
      </c>
    </row>
    <row r="238" spans="1:3" x14ac:dyDescent="0.2">
      <c r="A238" s="136">
        <v>224</v>
      </c>
      <c r="B238" s="132" t="s">
        <v>244</v>
      </c>
      <c r="C238" s="135" t="s">
        <v>439</v>
      </c>
    </row>
    <row r="239" spans="1:3" x14ac:dyDescent="0.2">
      <c r="A239" s="136">
        <v>225</v>
      </c>
      <c r="B239" s="132" t="s">
        <v>244</v>
      </c>
      <c r="C239" s="135" t="s">
        <v>439</v>
      </c>
    </row>
    <row r="240" spans="1:3" x14ac:dyDescent="0.2">
      <c r="A240" s="136">
        <v>226</v>
      </c>
      <c r="B240" s="132" t="s">
        <v>244</v>
      </c>
      <c r="C240" s="135" t="s">
        <v>439</v>
      </c>
    </row>
    <row r="241" spans="1:3" x14ac:dyDescent="0.2">
      <c r="A241" s="136">
        <v>227</v>
      </c>
      <c r="B241" s="132" t="s">
        <v>244</v>
      </c>
      <c r="C241" s="135" t="s">
        <v>439</v>
      </c>
    </row>
    <row r="242" spans="1:3" x14ac:dyDescent="0.2">
      <c r="A242" s="136">
        <v>228</v>
      </c>
      <c r="B242" s="132" t="s">
        <v>254</v>
      </c>
      <c r="C242" s="135" t="s">
        <v>440</v>
      </c>
    </row>
    <row r="243" spans="1:3" x14ac:dyDescent="0.2">
      <c r="A243" s="136">
        <v>229</v>
      </c>
      <c r="B243" s="132" t="s">
        <v>254</v>
      </c>
      <c r="C243" s="135" t="s">
        <v>440</v>
      </c>
    </row>
    <row r="244" spans="1:3" x14ac:dyDescent="0.2">
      <c r="A244" s="136">
        <v>230</v>
      </c>
      <c r="B244" s="132" t="s">
        <v>244</v>
      </c>
      <c r="C244" s="135" t="s">
        <v>440</v>
      </c>
    </row>
    <row r="245" spans="1:3" x14ac:dyDescent="0.2">
      <c r="A245" s="136">
        <v>231</v>
      </c>
      <c r="B245" s="132" t="s">
        <v>232</v>
      </c>
      <c r="C245" s="135" t="s">
        <v>439</v>
      </c>
    </row>
    <row r="246" spans="1:3" x14ac:dyDescent="0.2">
      <c r="A246" s="136">
        <v>233</v>
      </c>
      <c r="B246" s="132" t="s">
        <v>232</v>
      </c>
      <c r="C246" s="135" t="s">
        <v>439</v>
      </c>
    </row>
    <row r="247" spans="1:3" x14ac:dyDescent="0.2">
      <c r="A247" s="136">
        <v>234</v>
      </c>
      <c r="B247" s="132" t="s">
        <v>232</v>
      </c>
      <c r="C247" s="135" t="s">
        <v>439</v>
      </c>
    </row>
    <row r="248" spans="1:3" x14ac:dyDescent="0.2">
      <c r="A248" s="136">
        <v>235</v>
      </c>
      <c r="B248" s="132" t="s">
        <v>232</v>
      </c>
      <c r="C248" s="135" t="s">
        <v>439</v>
      </c>
    </row>
    <row r="249" spans="1:3" x14ac:dyDescent="0.2">
      <c r="A249" s="136">
        <v>236</v>
      </c>
      <c r="B249" s="132" t="s">
        <v>232</v>
      </c>
      <c r="C249" s="135" t="s">
        <v>439</v>
      </c>
    </row>
    <row r="250" spans="1:3" x14ac:dyDescent="0.2">
      <c r="A250" s="136">
        <v>237</v>
      </c>
      <c r="B250" s="132" t="s">
        <v>232</v>
      </c>
      <c r="C250" s="135" t="s">
        <v>439</v>
      </c>
    </row>
    <row r="251" spans="1:3" x14ac:dyDescent="0.2">
      <c r="A251" s="136">
        <v>238</v>
      </c>
      <c r="B251" s="132" t="s">
        <v>244</v>
      </c>
      <c r="C251" s="135" t="s">
        <v>439</v>
      </c>
    </row>
    <row r="252" spans="1:3" x14ac:dyDescent="0.2">
      <c r="A252" s="136">
        <v>241</v>
      </c>
      <c r="B252" s="132" t="s">
        <v>255</v>
      </c>
      <c r="C252" s="135" t="s">
        <v>439</v>
      </c>
    </row>
    <row r="253" spans="1:3" x14ac:dyDescent="0.2">
      <c r="A253" s="136">
        <v>242</v>
      </c>
      <c r="B253" s="132" t="s">
        <v>256</v>
      </c>
      <c r="C253" s="135" t="s">
        <v>439</v>
      </c>
    </row>
    <row r="254" spans="1:3" x14ac:dyDescent="0.2">
      <c r="A254" s="136">
        <v>243</v>
      </c>
      <c r="B254" s="132" t="s">
        <v>220</v>
      </c>
      <c r="C254" s="135" t="s">
        <v>439</v>
      </c>
    </row>
    <row r="255" spans="1:3" x14ac:dyDescent="0.2">
      <c r="A255" s="136">
        <v>244</v>
      </c>
      <c r="B255" s="132" t="s">
        <v>244</v>
      </c>
      <c r="C255" s="135" t="s">
        <v>439</v>
      </c>
    </row>
    <row r="256" spans="1:3" x14ac:dyDescent="0.2">
      <c r="A256" s="136">
        <v>245</v>
      </c>
      <c r="B256" s="132" t="s">
        <v>256</v>
      </c>
      <c r="C256" s="135" t="s">
        <v>439</v>
      </c>
    </row>
    <row r="257" spans="1:3" x14ac:dyDescent="0.2">
      <c r="A257" s="136">
        <v>246</v>
      </c>
      <c r="B257" s="132" t="s">
        <v>257</v>
      </c>
      <c r="C257" s="135" t="s">
        <v>439</v>
      </c>
    </row>
    <row r="258" spans="1:3" x14ac:dyDescent="0.2">
      <c r="A258" s="136">
        <v>247</v>
      </c>
      <c r="B258" s="132" t="s">
        <v>256</v>
      </c>
      <c r="C258" s="135" t="s">
        <v>439</v>
      </c>
    </row>
    <row r="259" spans="1:3" x14ac:dyDescent="0.2">
      <c r="A259" s="136">
        <v>248</v>
      </c>
      <c r="B259" s="132" t="s">
        <v>244</v>
      </c>
      <c r="C259" s="135" t="s">
        <v>439</v>
      </c>
    </row>
    <row r="260" spans="1:3" x14ac:dyDescent="0.2">
      <c r="A260" s="136">
        <v>249</v>
      </c>
      <c r="B260" s="132" t="s">
        <v>256</v>
      </c>
      <c r="C260" s="135" t="s">
        <v>439</v>
      </c>
    </row>
    <row r="261" spans="1:3" x14ac:dyDescent="0.2">
      <c r="A261" s="136">
        <v>250</v>
      </c>
      <c r="B261" s="132" t="s">
        <v>258</v>
      </c>
      <c r="C261" s="135" t="s">
        <v>440</v>
      </c>
    </row>
    <row r="262" spans="1:3" x14ac:dyDescent="0.2">
      <c r="A262" s="136">
        <v>251</v>
      </c>
      <c r="B262" s="132" t="s">
        <v>258</v>
      </c>
      <c r="C262" s="135" t="s">
        <v>440</v>
      </c>
    </row>
    <row r="263" spans="1:3" x14ac:dyDescent="0.2">
      <c r="A263" s="136">
        <v>252</v>
      </c>
      <c r="B263" s="132" t="s">
        <v>258</v>
      </c>
      <c r="C263" s="135" t="s">
        <v>440</v>
      </c>
    </row>
    <row r="264" spans="1:3" x14ac:dyDescent="0.2">
      <c r="A264" s="136">
        <v>253</v>
      </c>
      <c r="B264" s="132" t="s">
        <v>258</v>
      </c>
      <c r="C264" s="135" t="s">
        <v>440</v>
      </c>
    </row>
    <row r="265" spans="1:3" x14ac:dyDescent="0.2">
      <c r="A265" s="136">
        <v>254</v>
      </c>
      <c r="B265" s="132" t="s">
        <v>259</v>
      </c>
      <c r="C265" s="135" t="s">
        <v>439</v>
      </c>
    </row>
    <row r="266" spans="1:3" x14ac:dyDescent="0.2">
      <c r="A266" s="136">
        <v>255</v>
      </c>
      <c r="B266" s="132" t="s">
        <v>260</v>
      </c>
      <c r="C266" s="135" t="s">
        <v>439</v>
      </c>
    </row>
    <row r="267" spans="1:3" x14ac:dyDescent="0.2">
      <c r="A267" s="136">
        <v>257</v>
      </c>
      <c r="B267" s="132" t="s">
        <v>261</v>
      </c>
      <c r="C267" s="135" t="s">
        <v>439</v>
      </c>
    </row>
    <row r="268" spans="1:3" x14ac:dyDescent="0.2">
      <c r="A268" s="136">
        <v>258</v>
      </c>
      <c r="B268" s="132" t="s">
        <v>262</v>
      </c>
      <c r="C268" s="135" t="s">
        <v>439</v>
      </c>
    </row>
    <row r="269" spans="1:3" x14ac:dyDescent="0.2">
      <c r="A269" s="136">
        <v>259</v>
      </c>
      <c r="B269" s="132" t="s">
        <v>263</v>
      </c>
      <c r="C269" s="135" t="s">
        <v>439</v>
      </c>
    </row>
    <row r="270" spans="1:3" x14ac:dyDescent="0.2">
      <c r="A270" s="136">
        <v>260</v>
      </c>
      <c r="B270" s="132" t="s">
        <v>262</v>
      </c>
      <c r="C270" s="135" t="s">
        <v>440</v>
      </c>
    </row>
    <row r="271" spans="1:3" x14ac:dyDescent="0.2">
      <c r="A271" s="136">
        <v>261</v>
      </c>
      <c r="B271" s="132" t="s">
        <v>262</v>
      </c>
      <c r="C271" s="135" t="s">
        <v>439</v>
      </c>
    </row>
    <row r="272" spans="1:3" x14ac:dyDescent="0.2">
      <c r="A272" s="136">
        <v>262</v>
      </c>
      <c r="B272" s="132" t="s">
        <v>262</v>
      </c>
      <c r="C272" s="135" t="s">
        <v>439</v>
      </c>
    </row>
    <row r="273" spans="1:3" x14ac:dyDescent="0.2">
      <c r="A273" s="136">
        <v>263</v>
      </c>
      <c r="B273" s="132" t="s">
        <v>262</v>
      </c>
      <c r="C273" s="135" t="s">
        <v>439</v>
      </c>
    </row>
    <row r="274" spans="1:3" x14ac:dyDescent="0.2">
      <c r="A274" s="136">
        <v>264</v>
      </c>
      <c r="B274" s="132" t="s">
        <v>262</v>
      </c>
      <c r="C274" s="135" t="s">
        <v>439</v>
      </c>
    </row>
    <row r="275" spans="1:3" x14ac:dyDescent="0.2">
      <c r="A275" s="136">
        <v>265</v>
      </c>
      <c r="B275" s="132" t="s">
        <v>264</v>
      </c>
      <c r="C275" s="135" t="s">
        <v>440</v>
      </c>
    </row>
    <row r="276" spans="1:3" x14ac:dyDescent="0.2">
      <c r="A276" s="136">
        <v>266</v>
      </c>
      <c r="B276" s="132" t="s">
        <v>264</v>
      </c>
      <c r="C276" s="135" t="s">
        <v>440</v>
      </c>
    </row>
    <row r="277" spans="1:3" x14ac:dyDescent="0.2">
      <c r="A277" s="136">
        <v>267</v>
      </c>
      <c r="B277" s="132" t="s">
        <v>264</v>
      </c>
      <c r="C277" s="135" t="s">
        <v>440</v>
      </c>
    </row>
    <row r="278" spans="1:3" x14ac:dyDescent="0.2">
      <c r="A278" s="136">
        <v>268</v>
      </c>
      <c r="B278" s="132" t="s">
        <v>264</v>
      </c>
      <c r="C278" s="135" t="s">
        <v>440</v>
      </c>
    </row>
    <row r="279" spans="1:3" x14ac:dyDescent="0.2">
      <c r="A279" s="136">
        <v>269</v>
      </c>
      <c r="B279" s="132" t="s">
        <v>264</v>
      </c>
      <c r="C279" s="135" t="s">
        <v>440</v>
      </c>
    </row>
    <row r="280" spans="1:3" x14ac:dyDescent="0.2">
      <c r="A280" s="136">
        <v>270</v>
      </c>
      <c r="B280" s="132" t="s">
        <v>264</v>
      </c>
      <c r="C280" s="135" t="s">
        <v>440</v>
      </c>
    </row>
    <row r="281" spans="1:3" x14ac:dyDescent="0.2">
      <c r="A281" s="136">
        <v>271</v>
      </c>
      <c r="B281" s="132" t="s">
        <v>264</v>
      </c>
      <c r="C281" s="135" t="s">
        <v>440</v>
      </c>
    </row>
    <row r="282" spans="1:3" x14ac:dyDescent="0.2">
      <c r="A282" s="136">
        <v>272</v>
      </c>
      <c r="B282" s="132" t="s">
        <v>264</v>
      </c>
      <c r="C282" s="135" t="s">
        <v>440</v>
      </c>
    </row>
    <row r="283" spans="1:3" x14ac:dyDescent="0.2">
      <c r="A283" s="136">
        <v>273</v>
      </c>
      <c r="B283" s="132" t="s">
        <v>264</v>
      </c>
      <c r="C283" s="135" t="s">
        <v>440</v>
      </c>
    </row>
    <row r="284" spans="1:3" x14ac:dyDescent="0.2">
      <c r="A284" s="136">
        <v>274</v>
      </c>
      <c r="B284" s="132" t="s">
        <v>264</v>
      </c>
      <c r="C284" s="135" t="s">
        <v>440</v>
      </c>
    </row>
    <row r="285" spans="1:3" x14ac:dyDescent="0.2">
      <c r="A285" s="136">
        <v>276</v>
      </c>
      <c r="B285" s="132" t="s">
        <v>264</v>
      </c>
      <c r="C285" s="135" t="s">
        <v>440</v>
      </c>
    </row>
    <row r="286" spans="1:3" x14ac:dyDescent="0.2">
      <c r="A286" s="136">
        <v>277</v>
      </c>
      <c r="B286" s="132" t="s">
        <v>265</v>
      </c>
      <c r="C286" s="135" t="s">
        <v>440</v>
      </c>
    </row>
    <row r="287" spans="1:3" x14ac:dyDescent="0.2">
      <c r="A287" s="136">
        <v>278</v>
      </c>
      <c r="B287" s="132" t="s">
        <v>266</v>
      </c>
      <c r="C287" s="135" t="s">
        <v>440</v>
      </c>
    </row>
    <row r="288" spans="1:3" x14ac:dyDescent="0.2">
      <c r="A288" s="136">
        <v>279</v>
      </c>
      <c r="B288" s="132" t="s">
        <v>267</v>
      </c>
      <c r="C288" s="135" t="s">
        <v>440</v>
      </c>
    </row>
    <row r="289" spans="1:3" x14ac:dyDescent="0.2">
      <c r="A289" s="136">
        <v>280</v>
      </c>
      <c r="B289" s="132" t="s">
        <v>268</v>
      </c>
      <c r="C289" s="135" t="s">
        <v>440</v>
      </c>
    </row>
    <row r="290" spans="1:3" x14ac:dyDescent="0.2">
      <c r="A290" s="136">
        <v>281</v>
      </c>
      <c r="B290" s="132" t="s">
        <v>269</v>
      </c>
      <c r="C290" s="135" t="s">
        <v>439</v>
      </c>
    </row>
    <row r="291" spans="1:3" x14ac:dyDescent="0.2">
      <c r="A291" s="136">
        <v>283</v>
      </c>
      <c r="B291" s="132" t="s">
        <v>270</v>
      </c>
      <c r="C291" s="135" t="s">
        <v>439</v>
      </c>
    </row>
    <row r="292" spans="1:3" x14ac:dyDescent="0.2">
      <c r="A292" s="136">
        <v>284</v>
      </c>
      <c r="B292" s="132" t="s">
        <v>212</v>
      </c>
      <c r="C292" s="135" t="s">
        <v>440</v>
      </c>
    </row>
    <row r="293" spans="1:3" x14ac:dyDescent="0.2">
      <c r="A293" s="136">
        <v>285</v>
      </c>
      <c r="B293" s="132" t="s">
        <v>212</v>
      </c>
      <c r="C293" s="135" t="s">
        <v>440</v>
      </c>
    </row>
    <row r="294" spans="1:3" x14ac:dyDescent="0.2">
      <c r="A294" s="136">
        <v>286</v>
      </c>
      <c r="B294" s="132" t="s">
        <v>271</v>
      </c>
      <c r="C294" s="135" t="s">
        <v>440</v>
      </c>
    </row>
    <row r="295" spans="1:3" x14ac:dyDescent="0.2">
      <c r="A295" s="136">
        <v>287</v>
      </c>
      <c r="B295" s="132" t="s">
        <v>272</v>
      </c>
      <c r="C295" s="135" t="s">
        <v>440</v>
      </c>
    </row>
    <row r="296" spans="1:3" x14ac:dyDescent="0.2">
      <c r="A296" s="136">
        <v>288</v>
      </c>
      <c r="B296" s="132" t="s">
        <v>273</v>
      </c>
      <c r="C296" s="135" t="s">
        <v>440</v>
      </c>
    </row>
    <row r="297" spans="1:3" x14ac:dyDescent="0.2">
      <c r="A297" s="136">
        <v>289</v>
      </c>
      <c r="B297" s="132" t="s">
        <v>273</v>
      </c>
      <c r="C297" s="135" t="s">
        <v>440</v>
      </c>
    </row>
    <row r="298" spans="1:3" x14ac:dyDescent="0.2">
      <c r="A298" s="136">
        <v>290</v>
      </c>
      <c r="B298" s="132" t="s">
        <v>273</v>
      </c>
      <c r="C298" s="135" t="s">
        <v>440</v>
      </c>
    </row>
    <row r="299" spans="1:3" x14ac:dyDescent="0.2">
      <c r="A299" s="136">
        <v>291</v>
      </c>
      <c r="B299" s="132" t="s">
        <v>273</v>
      </c>
      <c r="C299" s="135" t="s">
        <v>440</v>
      </c>
    </row>
    <row r="300" spans="1:3" x14ac:dyDescent="0.2">
      <c r="A300" s="136">
        <v>292</v>
      </c>
      <c r="B300" s="132" t="s">
        <v>273</v>
      </c>
      <c r="C300" s="135" t="s">
        <v>440</v>
      </c>
    </row>
    <row r="301" spans="1:3" x14ac:dyDescent="0.2">
      <c r="A301" s="136">
        <v>297</v>
      </c>
      <c r="B301" s="132" t="s">
        <v>273</v>
      </c>
      <c r="C301" s="135" t="s">
        <v>440</v>
      </c>
    </row>
    <row r="302" spans="1:3" x14ac:dyDescent="0.2">
      <c r="A302" s="136">
        <v>298</v>
      </c>
      <c r="B302" s="132" t="s">
        <v>273</v>
      </c>
      <c r="C302" s="135" t="s">
        <v>440</v>
      </c>
    </row>
    <row r="303" spans="1:3" x14ac:dyDescent="0.2">
      <c r="A303" s="136">
        <v>299</v>
      </c>
      <c r="B303" s="132" t="s">
        <v>273</v>
      </c>
      <c r="C303" s="135" t="s">
        <v>440</v>
      </c>
    </row>
    <row r="304" spans="1:3" x14ac:dyDescent="0.2">
      <c r="A304" s="136">
        <v>300</v>
      </c>
      <c r="B304" s="132" t="s">
        <v>274</v>
      </c>
      <c r="C304" s="135" t="s">
        <v>439</v>
      </c>
    </row>
    <row r="305" spans="1:3" x14ac:dyDescent="0.2">
      <c r="A305" s="136">
        <v>301</v>
      </c>
      <c r="B305" s="132" t="s">
        <v>275</v>
      </c>
      <c r="C305" s="135" t="s">
        <v>439</v>
      </c>
    </row>
    <row r="306" spans="1:3" x14ac:dyDescent="0.2">
      <c r="A306" s="136">
        <v>302</v>
      </c>
      <c r="B306" s="132" t="s">
        <v>276</v>
      </c>
      <c r="C306" s="135" t="s">
        <v>439</v>
      </c>
    </row>
    <row r="307" spans="1:3" x14ac:dyDescent="0.2">
      <c r="A307" s="136">
        <v>303</v>
      </c>
      <c r="B307" s="132" t="s">
        <v>273</v>
      </c>
      <c r="C307" s="135" t="s">
        <v>440</v>
      </c>
    </row>
    <row r="308" spans="1:3" x14ac:dyDescent="0.2">
      <c r="A308" s="136">
        <v>304</v>
      </c>
      <c r="B308" s="132" t="s">
        <v>273</v>
      </c>
      <c r="C308" s="135" t="s">
        <v>440</v>
      </c>
    </row>
    <row r="309" spans="1:3" x14ac:dyDescent="0.2">
      <c r="A309" s="136">
        <v>305</v>
      </c>
      <c r="B309" s="132" t="s">
        <v>277</v>
      </c>
      <c r="C309" s="135" t="s">
        <v>439</v>
      </c>
    </row>
    <row r="310" spans="1:3" x14ac:dyDescent="0.2">
      <c r="A310" s="136">
        <v>306</v>
      </c>
      <c r="B310" s="132" t="s">
        <v>277</v>
      </c>
      <c r="C310" s="135" t="s">
        <v>439</v>
      </c>
    </row>
    <row r="311" spans="1:3" x14ac:dyDescent="0.2">
      <c r="A311" s="136">
        <v>307</v>
      </c>
      <c r="B311" s="132" t="s">
        <v>277</v>
      </c>
      <c r="C311" s="135" t="s">
        <v>439</v>
      </c>
    </row>
    <row r="312" spans="1:3" x14ac:dyDescent="0.2">
      <c r="A312" s="136">
        <v>308</v>
      </c>
      <c r="B312" s="132" t="s">
        <v>277</v>
      </c>
      <c r="C312" s="135" t="s">
        <v>439</v>
      </c>
    </row>
    <row r="313" spans="1:3" x14ac:dyDescent="0.2">
      <c r="A313" s="136">
        <v>309</v>
      </c>
      <c r="B313" s="132" t="s">
        <v>278</v>
      </c>
      <c r="C313" s="135" t="s">
        <v>439</v>
      </c>
    </row>
    <row r="314" spans="1:3" x14ac:dyDescent="0.2">
      <c r="A314" s="136">
        <v>310</v>
      </c>
      <c r="B314" s="132" t="s">
        <v>279</v>
      </c>
      <c r="C314" s="135" t="s">
        <v>439</v>
      </c>
    </row>
    <row r="315" spans="1:3" x14ac:dyDescent="0.2">
      <c r="A315" s="136">
        <v>312</v>
      </c>
      <c r="B315" s="132" t="s">
        <v>280</v>
      </c>
      <c r="C315" s="135" t="s">
        <v>439</v>
      </c>
    </row>
    <row r="316" spans="1:3" x14ac:dyDescent="0.2">
      <c r="A316" s="136">
        <v>313</v>
      </c>
      <c r="B316" s="132" t="s">
        <v>281</v>
      </c>
      <c r="C316" s="135" t="s">
        <v>440</v>
      </c>
    </row>
    <row r="317" spans="1:3" x14ac:dyDescent="0.2">
      <c r="A317" s="136">
        <v>314</v>
      </c>
      <c r="B317" s="132" t="s">
        <v>282</v>
      </c>
      <c r="C317" s="135" t="s">
        <v>440</v>
      </c>
    </row>
    <row r="318" spans="1:3" x14ac:dyDescent="0.2">
      <c r="A318" s="136">
        <v>315</v>
      </c>
      <c r="B318" s="132" t="s">
        <v>283</v>
      </c>
      <c r="C318" s="135" t="s">
        <v>440</v>
      </c>
    </row>
    <row r="319" spans="1:3" x14ac:dyDescent="0.2">
      <c r="A319" s="136">
        <v>316</v>
      </c>
      <c r="B319" s="132" t="s">
        <v>284</v>
      </c>
      <c r="C319" s="135" t="s">
        <v>439</v>
      </c>
    </row>
    <row r="320" spans="1:3" x14ac:dyDescent="0.2">
      <c r="A320" s="136">
        <v>317</v>
      </c>
      <c r="B320" s="132" t="s">
        <v>284</v>
      </c>
      <c r="C320" s="135" t="s">
        <v>439</v>
      </c>
    </row>
    <row r="321" spans="1:3" x14ac:dyDescent="0.2">
      <c r="A321" s="136">
        <v>318</v>
      </c>
      <c r="B321" s="132" t="s">
        <v>284</v>
      </c>
      <c r="C321" s="135" t="s">
        <v>439</v>
      </c>
    </row>
    <row r="322" spans="1:3" x14ac:dyDescent="0.2">
      <c r="A322" s="136">
        <v>319</v>
      </c>
      <c r="B322" s="132" t="s">
        <v>285</v>
      </c>
      <c r="C322" s="135" t="s">
        <v>439</v>
      </c>
    </row>
    <row r="323" spans="1:3" x14ac:dyDescent="0.2">
      <c r="A323" s="136">
        <v>320</v>
      </c>
      <c r="B323" s="132" t="s">
        <v>284</v>
      </c>
      <c r="C323" s="135" t="s">
        <v>439</v>
      </c>
    </row>
    <row r="324" spans="1:3" x14ac:dyDescent="0.2">
      <c r="A324" s="136">
        <v>321</v>
      </c>
      <c r="B324" s="132" t="s">
        <v>284</v>
      </c>
      <c r="C324" s="135" t="s">
        <v>439</v>
      </c>
    </row>
    <row r="325" spans="1:3" x14ac:dyDescent="0.2">
      <c r="A325" s="136">
        <v>322</v>
      </c>
      <c r="B325" s="132" t="s">
        <v>284</v>
      </c>
      <c r="C325" s="135" t="s">
        <v>439</v>
      </c>
    </row>
    <row r="326" spans="1:3" x14ac:dyDescent="0.2">
      <c r="A326" s="136">
        <v>323</v>
      </c>
      <c r="B326" s="132" t="s">
        <v>284</v>
      </c>
      <c r="C326" s="135" t="s">
        <v>439</v>
      </c>
    </row>
    <row r="327" spans="1:3" x14ac:dyDescent="0.2">
      <c r="A327" s="136">
        <v>324</v>
      </c>
      <c r="B327" s="132" t="s">
        <v>286</v>
      </c>
      <c r="C327" s="135" t="s">
        <v>439</v>
      </c>
    </row>
    <row r="328" spans="1:3" x14ac:dyDescent="0.2">
      <c r="A328" s="136">
        <v>325</v>
      </c>
      <c r="B328" s="132" t="s">
        <v>287</v>
      </c>
      <c r="C328" s="135" t="s">
        <v>439</v>
      </c>
    </row>
    <row r="329" spans="1:3" x14ac:dyDescent="0.2">
      <c r="A329" s="136">
        <v>326</v>
      </c>
      <c r="B329" s="132" t="s">
        <v>287</v>
      </c>
      <c r="C329" s="135" t="s">
        <v>439</v>
      </c>
    </row>
    <row r="330" spans="1:3" x14ac:dyDescent="0.2">
      <c r="A330" s="136">
        <v>327</v>
      </c>
      <c r="B330" s="132" t="s">
        <v>287</v>
      </c>
      <c r="C330" s="135" t="s">
        <v>439</v>
      </c>
    </row>
    <row r="331" spans="1:3" x14ac:dyDescent="0.2">
      <c r="A331" s="136">
        <v>328</v>
      </c>
      <c r="B331" s="132" t="s">
        <v>287</v>
      </c>
      <c r="C331" s="135" t="s">
        <v>439</v>
      </c>
    </row>
    <row r="332" spans="1:3" x14ac:dyDescent="0.2">
      <c r="A332" s="136">
        <v>329</v>
      </c>
      <c r="B332" s="132" t="s">
        <v>287</v>
      </c>
      <c r="C332" s="135" t="s">
        <v>439</v>
      </c>
    </row>
    <row r="333" spans="1:3" x14ac:dyDescent="0.2">
      <c r="A333" s="136">
        <v>330</v>
      </c>
      <c r="B333" s="132" t="s">
        <v>287</v>
      </c>
      <c r="C333" s="135" t="s">
        <v>439</v>
      </c>
    </row>
    <row r="334" spans="1:3" x14ac:dyDescent="0.2">
      <c r="A334" s="136">
        <v>331</v>
      </c>
      <c r="B334" s="132" t="s">
        <v>287</v>
      </c>
      <c r="C334" s="135" t="s">
        <v>439</v>
      </c>
    </row>
    <row r="335" spans="1:3" x14ac:dyDescent="0.2">
      <c r="A335" s="136">
        <v>332</v>
      </c>
      <c r="B335" s="132" t="s">
        <v>287</v>
      </c>
      <c r="C335" s="135" t="s">
        <v>440</v>
      </c>
    </row>
    <row r="336" spans="1:3" x14ac:dyDescent="0.2">
      <c r="A336" s="136">
        <v>334</v>
      </c>
      <c r="B336" s="132" t="s">
        <v>288</v>
      </c>
      <c r="C336" s="135" t="s">
        <v>439</v>
      </c>
    </row>
    <row r="337" spans="1:3" x14ac:dyDescent="0.2">
      <c r="A337" s="136">
        <v>335</v>
      </c>
      <c r="B337" s="132" t="s">
        <v>289</v>
      </c>
      <c r="C337" s="135" t="s">
        <v>439</v>
      </c>
    </row>
    <row r="338" spans="1:3" x14ac:dyDescent="0.2">
      <c r="A338" s="136">
        <v>336</v>
      </c>
      <c r="B338" s="132" t="s">
        <v>290</v>
      </c>
      <c r="C338" s="135" t="s">
        <v>440</v>
      </c>
    </row>
    <row r="339" spans="1:3" x14ac:dyDescent="0.2">
      <c r="A339" s="136">
        <v>337</v>
      </c>
      <c r="B339" s="132" t="s">
        <v>290</v>
      </c>
      <c r="C339" s="135" t="s">
        <v>440</v>
      </c>
    </row>
    <row r="340" spans="1:3" x14ac:dyDescent="0.2">
      <c r="A340" s="136">
        <v>338</v>
      </c>
      <c r="B340" s="132" t="s">
        <v>291</v>
      </c>
      <c r="C340" s="135" t="s">
        <v>439</v>
      </c>
    </row>
    <row r="341" spans="1:3" x14ac:dyDescent="0.2">
      <c r="A341" s="136">
        <v>339</v>
      </c>
      <c r="B341" s="132" t="s">
        <v>292</v>
      </c>
      <c r="C341" s="135" t="s">
        <v>440</v>
      </c>
    </row>
    <row r="342" spans="1:3" x14ac:dyDescent="0.2">
      <c r="A342" s="136">
        <v>340</v>
      </c>
      <c r="B342" s="132" t="s">
        <v>292</v>
      </c>
      <c r="C342" s="135" t="s">
        <v>440</v>
      </c>
    </row>
    <row r="343" spans="1:3" x14ac:dyDescent="0.2">
      <c r="A343" s="136">
        <v>341</v>
      </c>
      <c r="B343" s="132" t="s">
        <v>292</v>
      </c>
      <c r="C343" s="135" t="s">
        <v>440</v>
      </c>
    </row>
    <row r="344" spans="1:3" x14ac:dyDescent="0.2">
      <c r="A344" s="136">
        <v>342</v>
      </c>
      <c r="B344" s="132" t="s">
        <v>293</v>
      </c>
      <c r="C344" s="135" t="s">
        <v>439</v>
      </c>
    </row>
    <row r="345" spans="1:3" x14ac:dyDescent="0.2">
      <c r="A345" s="136">
        <v>343</v>
      </c>
      <c r="B345" s="132" t="s">
        <v>294</v>
      </c>
      <c r="C345" s="135" t="s">
        <v>439</v>
      </c>
    </row>
    <row r="346" spans="1:3" x14ac:dyDescent="0.2">
      <c r="A346" s="136">
        <v>344</v>
      </c>
      <c r="B346" s="132" t="s">
        <v>295</v>
      </c>
      <c r="C346" s="135" t="s">
        <v>439</v>
      </c>
    </row>
    <row r="347" spans="1:3" x14ac:dyDescent="0.2">
      <c r="A347" s="136">
        <v>344</v>
      </c>
      <c r="B347" s="132" t="s">
        <v>295</v>
      </c>
      <c r="C347" s="135" t="s">
        <v>440</v>
      </c>
    </row>
    <row r="348" spans="1:3" x14ac:dyDescent="0.2">
      <c r="A348" s="136">
        <v>345</v>
      </c>
      <c r="B348" s="132" t="s">
        <v>296</v>
      </c>
      <c r="C348" s="135" t="s">
        <v>439</v>
      </c>
    </row>
    <row r="349" spans="1:3" x14ac:dyDescent="0.2">
      <c r="A349" s="136">
        <v>346</v>
      </c>
      <c r="B349" s="132" t="s">
        <v>297</v>
      </c>
      <c r="C349" s="135" t="s">
        <v>440</v>
      </c>
    </row>
    <row r="350" spans="1:3" x14ac:dyDescent="0.2">
      <c r="A350" s="136">
        <v>347</v>
      </c>
      <c r="B350" s="132" t="s">
        <v>298</v>
      </c>
      <c r="C350" s="135" t="s">
        <v>440</v>
      </c>
    </row>
    <row r="351" spans="1:3" x14ac:dyDescent="0.2">
      <c r="A351" s="136">
        <v>348</v>
      </c>
      <c r="B351" s="132" t="s">
        <v>298</v>
      </c>
      <c r="C351" s="135" t="s">
        <v>440</v>
      </c>
    </row>
    <row r="352" spans="1:3" x14ac:dyDescent="0.2">
      <c r="A352" s="136">
        <v>349</v>
      </c>
      <c r="B352" s="132" t="s">
        <v>244</v>
      </c>
      <c r="C352" s="135" t="s">
        <v>439</v>
      </c>
    </row>
    <row r="353" spans="1:3" x14ac:dyDescent="0.2">
      <c r="A353" s="136">
        <v>350</v>
      </c>
      <c r="B353" s="132" t="s">
        <v>299</v>
      </c>
      <c r="C353" s="135" t="s">
        <v>440</v>
      </c>
    </row>
    <row r="354" spans="1:3" x14ac:dyDescent="0.2">
      <c r="A354" s="136">
        <v>351</v>
      </c>
      <c r="B354" s="132" t="s">
        <v>300</v>
      </c>
      <c r="C354" s="135" t="s">
        <v>439</v>
      </c>
    </row>
    <row r="355" spans="1:3" x14ac:dyDescent="0.2">
      <c r="A355" s="136">
        <v>352</v>
      </c>
      <c r="B355" s="132" t="s">
        <v>301</v>
      </c>
      <c r="C355" s="135" t="s">
        <v>439</v>
      </c>
    </row>
    <row r="356" spans="1:3" x14ac:dyDescent="0.2">
      <c r="A356" s="136">
        <v>353</v>
      </c>
      <c r="B356" s="132" t="s">
        <v>302</v>
      </c>
      <c r="C356" s="135" t="s">
        <v>439</v>
      </c>
    </row>
    <row r="357" spans="1:3" x14ac:dyDescent="0.2">
      <c r="A357" s="136">
        <v>354</v>
      </c>
      <c r="B357" s="132" t="s">
        <v>219</v>
      </c>
      <c r="C357" s="135" t="s">
        <v>440</v>
      </c>
    </row>
    <row r="358" spans="1:3" x14ac:dyDescent="0.2">
      <c r="A358" s="136">
        <v>355</v>
      </c>
      <c r="B358" s="132" t="s">
        <v>303</v>
      </c>
      <c r="C358" s="135" t="s">
        <v>439</v>
      </c>
    </row>
    <row r="359" spans="1:3" x14ac:dyDescent="0.2">
      <c r="A359" s="136">
        <v>357</v>
      </c>
      <c r="B359" s="132" t="s">
        <v>304</v>
      </c>
      <c r="C359" s="135" t="s">
        <v>440</v>
      </c>
    </row>
    <row r="360" spans="1:3" x14ac:dyDescent="0.2">
      <c r="A360" s="136">
        <v>358</v>
      </c>
      <c r="B360" s="132" t="s">
        <v>304</v>
      </c>
      <c r="C360" s="135" t="s">
        <v>440</v>
      </c>
    </row>
    <row r="361" spans="1:3" x14ac:dyDescent="0.2">
      <c r="A361" s="136">
        <v>359</v>
      </c>
      <c r="B361" s="132" t="s">
        <v>304</v>
      </c>
      <c r="C361" s="135" t="s">
        <v>440</v>
      </c>
    </row>
    <row r="362" spans="1:3" x14ac:dyDescent="0.2">
      <c r="A362" s="136">
        <v>360</v>
      </c>
      <c r="B362" s="132" t="s">
        <v>304</v>
      </c>
      <c r="C362" s="135" t="s">
        <v>440</v>
      </c>
    </row>
    <row r="363" spans="1:3" x14ac:dyDescent="0.2">
      <c r="A363" s="136">
        <v>361</v>
      </c>
      <c r="B363" s="132" t="s">
        <v>304</v>
      </c>
      <c r="C363" s="135" t="s">
        <v>440</v>
      </c>
    </row>
    <row r="364" spans="1:3" x14ac:dyDescent="0.2">
      <c r="A364" s="136">
        <v>362</v>
      </c>
      <c r="B364" s="132" t="s">
        <v>304</v>
      </c>
      <c r="C364" s="135" t="s">
        <v>440</v>
      </c>
    </row>
    <row r="365" spans="1:3" x14ac:dyDescent="0.2">
      <c r="A365" s="136">
        <v>363</v>
      </c>
      <c r="B365" s="132" t="s">
        <v>304</v>
      </c>
      <c r="C365" s="135" t="s">
        <v>440</v>
      </c>
    </row>
    <row r="366" spans="1:3" x14ac:dyDescent="0.2">
      <c r="A366" s="136">
        <v>364</v>
      </c>
      <c r="B366" s="132" t="s">
        <v>304</v>
      </c>
      <c r="C366" s="135" t="s">
        <v>440</v>
      </c>
    </row>
    <row r="367" spans="1:3" x14ac:dyDescent="0.2">
      <c r="A367" s="136">
        <v>365</v>
      </c>
      <c r="B367" s="132" t="s">
        <v>304</v>
      </c>
      <c r="C367" s="135" t="s">
        <v>440</v>
      </c>
    </row>
    <row r="368" spans="1:3" x14ac:dyDescent="0.2">
      <c r="A368" s="136">
        <v>366</v>
      </c>
      <c r="B368" s="132" t="s">
        <v>304</v>
      </c>
      <c r="C368" s="135" t="s">
        <v>440</v>
      </c>
    </row>
    <row r="369" spans="1:3" x14ac:dyDescent="0.2">
      <c r="A369" s="136">
        <v>367</v>
      </c>
      <c r="B369" s="132" t="s">
        <v>304</v>
      </c>
      <c r="C369" s="135" t="s">
        <v>440</v>
      </c>
    </row>
    <row r="370" spans="1:3" x14ac:dyDescent="0.2">
      <c r="A370" s="136">
        <v>368</v>
      </c>
      <c r="B370" s="132" t="s">
        <v>304</v>
      </c>
      <c r="C370" s="135" t="s">
        <v>440</v>
      </c>
    </row>
    <row r="371" spans="1:3" x14ac:dyDescent="0.2">
      <c r="A371" s="136">
        <v>369</v>
      </c>
      <c r="B371" s="132" t="s">
        <v>304</v>
      </c>
      <c r="C371" s="135" t="s">
        <v>440</v>
      </c>
    </row>
    <row r="372" spans="1:3" x14ac:dyDescent="0.2">
      <c r="A372" s="136">
        <v>370</v>
      </c>
      <c r="B372" s="132" t="s">
        <v>304</v>
      </c>
      <c r="C372" s="135" t="s">
        <v>440</v>
      </c>
    </row>
    <row r="373" spans="1:3" x14ac:dyDescent="0.2">
      <c r="A373" s="136">
        <v>371</v>
      </c>
      <c r="B373" s="132" t="s">
        <v>304</v>
      </c>
      <c r="C373" s="135" t="s">
        <v>440</v>
      </c>
    </row>
    <row r="374" spans="1:3" x14ac:dyDescent="0.2">
      <c r="A374" s="136">
        <v>372</v>
      </c>
      <c r="B374" s="132" t="s">
        <v>284</v>
      </c>
      <c r="C374" s="135" t="s">
        <v>439</v>
      </c>
    </row>
    <row r="375" spans="1:3" x14ac:dyDescent="0.2">
      <c r="A375" s="136">
        <v>373</v>
      </c>
      <c r="B375" s="132" t="s">
        <v>232</v>
      </c>
      <c r="C375" s="135" t="s">
        <v>439</v>
      </c>
    </row>
    <row r="376" spans="1:3" x14ac:dyDescent="0.2">
      <c r="A376" s="136">
        <v>374</v>
      </c>
      <c r="B376" s="132" t="s">
        <v>232</v>
      </c>
      <c r="C376" s="135" t="s">
        <v>439</v>
      </c>
    </row>
    <row r="377" spans="1:3" x14ac:dyDescent="0.2">
      <c r="A377" s="136">
        <v>375</v>
      </c>
      <c r="B377" s="132" t="s">
        <v>232</v>
      </c>
      <c r="C377" s="135" t="s">
        <v>439</v>
      </c>
    </row>
    <row r="378" spans="1:3" x14ac:dyDescent="0.2">
      <c r="A378" s="136">
        <v>376</v>
      </c>
      <c r="B378" s="132" t="s">
        <v>232</v>
      </c>
      <c r="C378" s="135" t="s">
        <v>439</v>
      </c>
    </row>
    <row r="379" spans="1:3" x14ac:dyDescent="0.2">
      <c r="A379" s="136">
        <v>377</v>
      </c>
      <c r="B379" s="132" t="s">
        <v>232</v>
      </c>
      <c r="C379" s="135" t="s">
        <v>439</v>
      </c>
    </row>
    <row r="380" spans="1:3" x14ac:dyDescent="0.2">
      <c r="A380" s="136">
        <v>378</v>
      </c>
      <c r="B380" s="132" t="s">
        <v>232</v>
      </c>
      <c r="C380" s="135" t="s">
        <v>439</v>
      </c>
    </row>
    <row r="381" spans="1:3" x14ac:dyDescent="0.2">
      <c r="A381" s="136">
        <v>380</v>
      </c>
      <c r="B381" s="132" t="s">
        <v>232</v>
      </c>
      <c r="C381" s="135" t="s">
        <v>439</v>
      </c>
    </row>
    <row r="382" spans="1:3" x14ac:dyDescent="0.2">
      <c r="A382" s="136">
        <v>381</v>
      </c>
      <c r="B382" s="132" t="s">
        <v>232</v>
      </c>
      <c r="C382" s="135" t="s">
        <v>439</v>
      </c>
    </row>
    <row r="383" spans="1:3" x14ac:dyDescent="0.2">
      <c r="A383" s="136">
        <v>382</v>
      </c>
      <c r="B383" s="132" t="s">
        <v>232</v>
      </c>
      <c r="C383" s="135" t="s">
        <v>439</v>
      </c>
    </row>
    <row r="384" spans="1:3" x14ac:dyDescent="0.2">
      <c r="A384" s="136">
        <v>384</v>
      </c>
      <c r="B384" s="132" t="s">
        <v>244</v>
      </c>
      <c r="C384" s="135" t="s">
        <v>439</v>
      </c>
    </row>
    <row r="385" spans="1:3" x14ac:dyDescent="0.2">
      <c r="A385" s="136">
        <v>385</v>
      </c>
      <c r="B385" s="132" t="s">
        <v>232</v>
      </c>
      <c r="C385" s="135" t="s">
        <v>440</v>
      </c>
    </row>
    <row r="386" spans="1:3" x14ac:dyDescent="0.2">
      <c r="A386" s="136">
        <v>386</v>
      </c>
      <c r="B386" s="132" t="s">
        <v>212</v>
      </c>
      <c r="C386" s="135" t="s">
        <v>440</v>
      </c>
    </row>
    <row r="387" spans="1:3" x14ac:dyDescent="0.2">
      <c r="A387" s="136">
        <v>387</v>
      </c>
      <c r="B387" s="132" t="s">
        <v>237</v>
      </c>
      <c r="C387" s="135" t="s">
        <v>440</v>
      </c>
    </row>
    <row r="388" spans="1:3" x14ac:dyDescent="0.2">
      <c r="A388" s="136">
        <v>388</v>
      </c>
      <c r="B388" s="132" t="s">
        <v>232</v>
      </c>
      <c r="C388" s="135" t="s">
        <v>440</v>
      </c>
    </row>
    <row r="389" spans="1:3" x14ac:dyDescent="0.2">
      <c r="A389" s="136">
        <v>389</v>
      </c>
      <c r="B389" s="132" t="s">
        <v>223</v>
      </c>
      <c r="C389" s="135" t="s">
        <v>440</v>
      </c>
    </row>
    <row r="390" spans="1:3" x14ac:dyDescent="0.2">
      <c r="A390" s="136">
        <v>390</v>
      </c>
      <c r="B390" s="132" t="s">
        <v>232</v>
      </c>
      <c r="C390" s="135" t="s">
        <v>439</v>
      </c>
    </row>
    <row r="391" spans="1:3" x14ac:dyDescent="0.2">
      <c r="A391" s="136">
        <v>391</v>
      </c>
      <c r="B391" s="132" t="s">
        <v>305</v>
      </c>
      <c r="C391" s="135" t="s">
        <v>440</v>
      </c>
    </row>
    <row r="392" spans="1:3" x14ac:dyDescent="0.2">
      <c r="A392" s="136">
        <v>392</v>
      </c>
      <c r="B392" s="132" t="s">
        <v>306</v>
      </c>
      <c r="C392" s="135" t="s">
        <v>439</v>
      </c>
    </row>
    <row r="393" spans="1:3" x14ac:dyDescent="0.2">
      <c r="A393" s="136">
        <v>393</v>
      </c>
      <c r="B393" s="132" t="s">
        <v>307</v>
      </c>
      <c r="C393" s="135" t="s">
        <v>439</v>
      </c>
    </row>
    <row r="394" spans="1:3" x14ac:dyDescent="0.2">
      <c r="A394" s="136">
        <v>394</v>
      </c>
      <c r="B394" s="132" t="s">
        <v>263</v>
      </c>
      <c r="C394" s="135" t="s">
        <v>439</v>
      </c>
    </row>
    <row r="395" spans="1:3" x14ac:dyDescent="0.2">
      <c r="A395" s="136">
        <v>395</v>
      </c>
      <c r="B395" s="132" t="s">
        <v>308</v>
      </c>
      <c r="C395" s="135" t="s">
        <v>439</v>
      </c>
    </row>
    <row r="396" spans="1:3" x14ac:dyDescent="0.2">
      <c r="A396" s="136">
        <v>396</v>
      </c>
      <c r="B396" s="132" t="s">
        <v>242</v>
      </c>
      <c r="C396" s="135" t="s">
        <v>439</v>
      </c>
    </row>
    <row r="397" spans="1:3" x14ac:dyDescent="0.2">
      <c r="A397" s="136">
        <v>397</v>
      </c>
      <c r="B397" s="132" t="s">
        <v>309</v>
      </c>
      <c r="C397" s="135" t="s">
        <v>439</v>
      </c>
    </row>
    <row r="398" spans="1:3" x14ac:dyDescent="0.2">
      <c r="A398" s="136">
        <v>398</v>
      </c>
      <c r="B398" s="132" t="s">
        <v>310</v>
      </c>
      <c r="C398" s="135" t="s">
        <v>439</v>
      </c>
    </row>
    <row r="399" spans="1:3" x14ac:dyDescent="0.2">
      <c r="A399" s="136">
        <v>399</v>
      </c>
      <c r="B399" s="132" t="s">
        <v>311</v>
      </c>
      <c r="C399" s="135" t="s">
        <v>440</v>
      </c>
    </row>
    <row r="400" spans="1:3" x14ac:dyDescent="0.2">
      <c r="A400" s="136">
        <v>400</v>
      </c>
      <c r="B400" s="132" t="s">
        <v>262</v>
      </c>
      <c r="C400" s="135" t="s">
        <v>439</v>
      </c>
    </row>
    <row r="401" spans="1:3" x14ac:dyDescent="0.2">
      <c r="A401" s="136">
        <v>401</v>
      </c>
      <c r="B401" s="132" t="s">
        <v>312</v>
      </c>
      <c r="C401" s="135" t="s">
        <v>440</v>
      </c>
    </row>
    <row r="402" spans="1:3" x14ac:dyDescent="0.2">
      <c r="A402" s="136">
        <v>403</v>
      </c>
      <c r="B402" s="132" t="s">
        <v>218</v>
      </c>
      <c r="C402" s="135" t="s">
        <v>439</v>
      </c>
    </row>
    <row r="403" spans="1:3" x14ac:dyDescent="0.2">
      <c r="A403" s="136">
        <v>404</v>
      </c>
      <c r="B403" s="132" t="s">
        <v>313</v>
      </c>
      <c r="C403" s="135" t="s">
        <v>439</v>
      </c>
    </row>
    <row r="404" spans="1:3" x14ac:dyDescent="0.2">
      <c r="A404" s="136">
        <v>405</v>
      </c>
      <c r="B404" s="132" t="s">
        <v>314</v>
      </c>
      <c r="C404" s="135" t="s">
        <v>440</v>
      </c>
    </row>
    <row r="405" spans="1:3" x14ac:dyDescent="0.2">
      <c r="A405" s="136">
        <v>406</v>
      </c>
      <c r="B405" s="132" t="s">
        <v>315</v>
      </c>
      <c r="C405" s="135" t="s">
        <v>440</v>
      </c>
    </row>
    <row r="406" spans="1:3" x14ac:dyDescent="0.2">
      <c r="A406" s="136">
        <v>407</v>
      </c>
      <c r="B406" s="132" t="s">
        <v>316</v>
      </c>
      <c r="C406" s="135" t="s">
        <v>440</v>
      </c>
    </row>
    <row r="407" spans="1:3" x14ac:dyDescent="0.2">
      <c r="A407" s="136">
        <v>408</v>
      </c>
      <c r="B407" s="132" t="s">
        <v>317</v>
      </c>
      <c r="C407" s="135" t="s">
        <v>440</v>
      </c>
    </row>
    <row r="408" spans="1:3" x14ac:dyDescent="0.2">
      <c r="A408" s="136">
        <v>409</v>
      </c>
      <c r="B408" s="132" t="s">
        <v>318</v>
      </c>
      <c r="C408" s="135" t="s">
        <v>440</v>
      </c>
    </row>
    <row r="409" spans="1:3" x14ac:dyDescent="0.2">
      <c r="A409" s="136">
        <v>410</v>
      </c>
      <c r="B409" s="132" t="s">
        <v>319</v>
      </c>
      <c r="C409" s="135" t="s">
        <v>440</v>
      </c>
    </row>
    <row r="410" spans="1:3" x14ac:dyDescent="0.2">
      <c r="A410" s="136">
        <v>411</v>
      </c>
      <c r="B410" s="132" t="s">
        <v>320</v>
      </c>
      <c r="C410" s="135" t="s">
        <v>440</v>
      </c>
    </row>
    <row r="411" spans="1:3" x14ac:dyDescent="0.2">
      <c r="A411" s="136">
        <v>412</v>
      </c>
      <c r="B411" s="132" t="s">
        <v>321</v>
      </c>
      <c r="C411" s="135" t="s">
        <v>440</v>
      </c>
    </row>
    <row r="412" spans="1:3" x14ac:dyDescent="0.2">
      <c r="A412" s="136">
        <v>413</v>
      </c>
      <c r="B412" s="132" t="s">
        <v>322</v>
      </c>
      <c r="C412" s="135" t="s">
        <v>440</v>
      </c>
    </row>
    <row r="413" spans="1:3" x14ac:dyDescent="0.2">
      <c r="A413" s="136">
        <v>414</v>
      </c>
      <c r="B413" s="132" t="s">
        <v>323</v>
      </c>
      <c r="C413" s="135" t="s">
        <v>440</v>
      </c>
    </row>
    <row r="414" spans="1:3" x14ac:dyDescent="0.2">
      <c r="A414" s="136">
        <v>415</v>
      </c>
      <c r="B414" s="132" t="s">
        <v>324</v>
      </c>
      <c r="C414" s="135" t="s">
        <v>440</v>
      </c>
    </row>
    <row r="415" spans="1:3" x14ac:dyDescent="0.2">
      <c r="A415" s="136">
        <v>416</v>
      </c>
      <c r="B415" s="132" t="s">
        <v>325</v>
      </c>
      <c r="C415" s="135" t="s">
        <v>440</v>
      </c>
    </row>
    <row r="416" spans="1:3" x14ac:dyDescent="0.2">
      <c r="A416" s="136">
        <v>417</v>
      </c>
      <c r="B416" s="132" t="s">
        <v>326</v>
      </c>
      <c r="C416" s="135" t="s">
        <v>440</v>
      </c>
    </row>
    <row r="417" spans="1:3" x14ac:dyDescent="0.2">
      <c r="A417" s="136">
        <v>418</v>
      </c>
      <c r="B417" s="132" t="s">
        <v>327</v>
      </c>
      <c r="C417" s="135" t="s">
        <v>440</v>
      </c>
    </row>
    <row r="418" spans="1:3" x14ac:dyDescent="0.2">
      <c r="A418" s="136">
        <v>419</v>
      </c>
      <c r="B418" s="132" t="s">
        <v>328</v>
      </c>
      <c r="C418" s="135" t="s">
        <v>440</v>
      </c>
    </row>
    <row r="419" spans="1:3" x14ac:dyDescent="0.2">
      <c r="A419" s="136">
        <v>420</v>
      </c>
      <c r="B419" s="132" t="s">
        <v>329</v>
      </c>
      <c r="C419" s="135" t="s">
        <v>440</v>
      </c>
    </row>
    <row r="420" spans="1:3" x14ac:dyDescent="0.2">
      <c r="A420" s="136">
        <v>421</v>
      </c>
      <c r="B420" s="132" t="s">
        <v>330</v>
      </c>
      <c r="C420" s="135" t="s">
        <v>440</v>
      </c>
    </row>
    <row r="421" spans="1:3" x14ac:dyDescent="0.2">
      <c r="A421" s="136">
        <v>422</v>
      </c>
      <c r="B421" s="132" t="s">
        <v>331</v>
      </c>
      <c r="C421" s="135" t="s">
        <v>440</v>
      </c>
    </row>
    <row r="422" spans="1:3" x14ac:dyDescent="0.2">
      <c r="A422" s="136">
        <v>423</v>
      </c>
      <c r="B422" s="132" t="s">
        <v>332</v>
      </c>
      <c r="C422" s="135" t="s">
        <v>440</v>
      </c>
    </row>
    <row r="423" spans="1:3" x14ac:dyDescent="0.2">
      <c r="A423" s="136">
        <v>424</v>
      </c>
      <c r="B423" s="132" t="s">
        <v>333</v>
      </c>
      <c r="C423" s="135" t="s">
        <v>440</v>
      </c>
    </row>
    <row r="424" spans="1:3" x14ac:dyDescent="0.2">
      <c r="A424" s="136">
        <v>425</v>
      </c>
      <c r="B424" s="132" t="s">
        <v>334</v>
      </c>
      <c r="C424" s="135" t="s">
        <v>439</v>
      </c>
    </row>
    <row r="425" spans="1:3" x14ac:dyDescent="0.2">
      <c r="A425" s="136">
        <v>426</v>
      </c>
      <c r="B425" s="132" t="s">
        <v>244</v>
      </c>
      <c r="C425" s="135" t="s">
        <v>439</v>
      </c>
    </row>
    <row r="426" spans="1:3" x14ac:dyDescent="0.2">
      <c r="A426" s="136">
        <v>427</v>
      </c>
      <c r="B426" s="132" t="s">
        <v>335</v>
      </c>
      <c r="C426" s="135" t="s">
        <v>439</v>
      </c>
    </row>
    <row r="427" spans="1:3" x14ac:dyDescent="0.2">
      <c r="A427" s="136">
        <v>428</v>
      </c>
      <c r="B427" s="132" t="s">
        <v>336</v>
      </c>
      <c r="C427" s="135" t="s">
        <v>435</v>
      </c>
    </row>
    <row r="428" spans="1:3" x14ac:dyDescent="0.2">
      <c r="A428" s="136">
        <v>429</v>
      </c>
      <c r="B428" s="132" t="s">
        <v>337</v>
      </c>
      <c r="C428" s="135" t="s">
        <v>435</v>
      </c>
    </row>
    <row r="429" spans="1:3" x14ac:dyDescent="0.2">
      <c r="A429" s="136">
        <v>430</v>
      </c>
      <c r="B429" s="132" t="s">
        <v>338</v>
      </c>
      <c r="C429" s="135" t="s">
        <v>435</v>
      </c>
    </row>
    <row r="430" spans="1:3" x14ac:dyDescent="0.2">
      <c r="A430" s="136">
        <v>431</v>
      </c>
      <c r="B430" s="132" t="s">
        <v>339</v>
      </c>
      <c r="C430" s="135" t="s">
        <v>435</v>
      </c>
    </row>
    <row r="431" spans="1:3" x14ac:dyDescent="0.2">
      <c r="A431" s="136">
        <v>432</v>
      </c>
      <c r="B431" s="132" t="s">
        <v>244</v>
      </c>
      <c r="C431" s="135" t="s">
        <v>439</v>
      </c>
    </row>
    <row r="432" spans="1:3" x14ac:dyDescent="0.2">
      <c r="A432" s="136">
        <v>434</v>
      </c>
      <c r="B432" s="132" t="s">
        <v>340</v>
      </c>
      <c r="C432" s="135" t="s">
        <v>440</v>
      </c>
    </row>
    <row r="433" spans="1:3" x14ac:dyDescent="0.2">
      <c r="A433" s="136">
        <v>435</v>
      </c>
      <c r="B433" s="132" t="s">
        <v>341</v>
      </c>
      <c r="C433" s="135" t="s">
        <v>439</v>
      </c>
    </row>
    <row r="434" spans="1:3" x14ac:dyDescent="0.2">
      <c r="A434" s="136">
        <v>436</v>
      </c>
      <c r="B434" s="132" t="s">
        <v>342</v>
      </c>
      <c r="C434" s="135" t="s">
        <v>439</v>
      </c>
    </row>
    <row r="435" spans="1:3" x14ac:dyDescent="0.2">
      <c r="A435" s="136">
        <v>437</v>
      </c>
      <c r="B435" s="132" t="s">
        <v>343</v>
      </c>
      <c r="C435" s="135" t="s">
        <v>439</v>
      </c>
    </row>
    <row r="436" spans="1:3" x14ac:dyDescent="0.2">
      <c r="A436" s="136">
        <v>439</v>
      </c>
      <c r="B436" s="132" t="s">
        <v>344</v>
      </c>
      <c r="C436" s="135" t="s">
        <v>439</v>
      </c>
    </row>
    <row r="437" spans="1:3" x14ac:dyDescent="0.2">
      <c r="A437" s="136">
        <v>440</v>
      </c>
      <c r="B437" s="132" t="s">
        <v>345</v>
      </c>
      <c r="C437" s="135" t="s">
        <v>439</v>
      </c>
    </row>
    <row r="438" spans="1:3" x14ac:dyDescent="0.2">
      <c r="A438" s="136">
        <v>441</v>
      </c>
      <c r="B438" s="132" t="s">
        <v>248</v>
      </c>
      <c r="C438" s="135" t="s">
        <v>439</v>
      </c>
    </row>
    <row r="439" spans="1:3" x14ac:dyDescent="0.2">
      <c r="A439" s="136">
        <v>442</v>
      </c>
      <c r="B439" s="132" t="s">
        <v>244</v>
      </c>
      <c r="C439" s="135" t="s">
        <v>440</v>
      </c>
    </row>
    <row r="440" spans="1:3" x14ac:dyDescent="0.2">
      <c r="A440" s="136">
        <v>443</v>
      </c>
      <c r="B440" s="132" t="s">
        <v>284</v>
      </c>
      <c r="C440" s="135" t="s">
        <v>439</v>
      </c>
    </row>
    <row r="441" spans="1:3" x14ac:dyDescent="0.2">
      <c r="A441" s="136">
        <v>444</v>
      </c>
      <c r="B441" s="132" t="s">
        <v>287</v>
      </c>
      <c r="C441" s="135" t="s">
        <v>439</v>
      </c>
    </row>
    <row r="442" spans="1:3" x14ac:dyDescent="0.2">
      <c r="A442" s="136">
        <v>444</v>
      </c>
      <c r="B442" s="132" t="s">
        <v>287</v>
      </c>
      <c r="C442" s="135" t="s">
        <v>440</v>
      </c>
    </row>
    <row r="443" spans="1:3" x14ac:dyDescent="0.2">
      <c r="A443" s="136">
        <v>445</v>
      </c>
      <c r="B443" s="132" t="s">
        <v>346</v>
      </c>
      <c r="C443" s="135" t="s">
        <v>439</v>
      </c>
    </row>
    <row r="444" spans="1:3" x14ac:dyDescent="0.2">
      <c r="A444" s="136">
        <v>446</v>
      </c>
      <c r="B444" s="132" t="s">
        <v>346</v>
      </c>
      <c r="C444" s="135" t="s">
        <v>439</v>
      </c>
    </row>
    <row r="445" spans="1:3" x14ac:dyDescent="0.2">
      <c r="A445" s="136">
        <v>447</v>
      </c>
      <c r="B445" s="132" t="s">
        <v>258</v>
      </c>
      <c r="C445" s="135" t="s">
        <v>439</v>
      </c>
    </row>
    <row r="446" spans="1:3" x14ac:dyDescent="0.2">
      <c r="A446" s="136">
        <v>448</v>
      </c>
      <c r="B446" s="132" t="s">
        <v>258</v>
      </c>
      <c r="C446" s="135" t="s">
        <v>439</v>
      </c>
    </row>
    <row r="447" spans="1:3" x14ac:dyDescent="0.2">
      <c r="A447" s="136">
        <v>449</v>
      </c>
      <c r="B447" s="132" t="s">
        <v>258</v>
      </c>
      <c r="C447" s="135" t="s">
        <v>439</v>
      </c>
    </row>
    <row r="448" spans="1:3" x14ac:dyDescent="0.2">
      <c r="A448" s="136">
        <v>450</v>
      </c>
      <c r="B448" s="132" t="s">
        <v>258</v>
      </c>
      <c r="C448" s="135" t="s">
        <v>439</v>
      </c>
    </row>
    <row r="449" spans="1:3" x14ac:dyDescent="0.2">
      <c r="A449" s="136">
        <v>451</v>
      </c>
      <c r="B449" s="132" t="s">
        <v>258</v>
      </c>
      <c r="C449" s="135" t="s">
        <v>439</v>
      </c>
    </row>
    <row r="450" spans="1:3" x14ac:dyDescent="0.2">
      <c r="A450" s="136">
        <v>452</v>
      </c>
      <c r="B450" s="132" t="s">
        <v>258</v>
      </c>
      <c r="C450" s="135" t="s">
        <v>439</v>
      </c>
    </row>
    <row r="451" spans="1:3" x14ac:dyDescent="0.2">
      <c r="A451" s="136">
        <v>453</v>
      </c>
      <c r="B451" s="132" t="s">
        <v>258</v>
      </c>
      <c r="C451" s="135" t="s">
        <v>439</v>
      </c>
    </row>
    <row r="452" spans="1:3" x14ac:dyDescent="0.2">
      <c r="A452" s="136">
        <v>454</v>
      </c>
      <c r="B452" s="132" t="s">
        <v>258</v>
      </c>
      <c r="C452" s="135" t="s">
        <v>439</v>
      </c>
    </row>
    <row r="453" spans="1:3" x14ac:dyDescent="0.2">
      <c r="A453" s="136">
        <v>455</v>
      </c>
      <c r="B453" s="132" t="s">
        <v>258</v>
      </c>
      <c r="C453" s="135" t="s">
        <v>439</v>
      </c>
    </row>
    <row r="454" spans="1:3" x14ac:dyDescent="0.2">
      <c r="A454" s="136">
        <v>456</v>
      </c>
      <c r="B454" s="132" t="s">
        <v>258</v>
      </c>
      <c r="C454" s="135" t="s">
        <v>439</v>
      </c>
    </row>
    <row r="455" spans="1:3" x14ac:dyDescent="0.2">
      <c r="A455" s="136">
        <v>459</v>
      </c>
      <c r="B455" s="132" t="s">
        <v>258</v>
      </c>
      <c r="C455" s="135" t="s">
        <v>439</v>
      </c>
    </row>
    <row r="456" spans="1:3" x14ac:dyDescent="0.2">
      <c r="A456" s="136">
        <v>460</v>
      </c>
      <c r="B456" s="132" t="s">
        <v>347</v>
      </c>
      <c r="C456" s="135" t="s">
        <v>440</v>
      </c>
    </row>
    <row r="457" spans="1:3" x14ac:dyDescent="0.2">
      <c r="A457" s="136">
        <v>461</v>
      </c>
      <c r="B457" s="132" t="s">
        <v>347</v>
      </c>
      <c r="C457" s="135" t="s">
        <v>440</v>
      </c>
    </row>
    <row r="458" spans="1:3" x14ac:dyDescent="0.2">
      <c r="A458" s="136">
        <v>462</v>
      </c>
      <c r="B458" s="132" t="s">
        <v>348</v>
      </c>
      <c r="C458" s="135" t="s">
        <v>440</v>
      </c>
    </row>
    <row r="459" spans="1:3" x14ac:dyDescent="0.2">
      <c r="A459" s="136">
        <v>463</v>
      </c>
      <c r="B459" s="132" t="s">
        <v>349</v>
      </c>
      <c r="C459" s="135" t="s">
        <v>440</v>
      </c>
    </row>
    <row r="460" spans="1:3" x14ac:dyDescent="0.2">
      <c r="A460" s="136">
        <v>464</v>
      </c>
      <c r="B460" s="132" t="s">
        <v>350</v>
      </c>
      <c r="C460" s="135" t="s">
        <v>439</v>
      </c>
    </row>
    <row r="461" spans="1:3" x14ac:dyDescent="0.2">
      <c r="A461" s="136">
        <v>465</v>
      </c>
      <c r="B461" s="132" t="s">
        <v>351</v>
      </c>
      <c r="C461" s="135" t="s">
        <v>439</v>
      </c>
    </row>
    <row r="462" spans="1:3" x14ac:dyDescent="0.2">
      <c r="A462" s="136">
        <v>466</v>
      </c>
      <c r="B462" s="132" t="s">
        <v>352</v>
      </c>
      <c r="C462" s="135" t="s">
        <v>439</v>
      </c>
    </row>
    <row r="463" spans="1:3" x14ac:dyDescent="0.2">
      <c r="A463" s="136">
        <v>467</v>
      </c>
      <c r="B463" s="132" t="s">
        <v>352</v>
      </c>
      <c r="C463" s="135" t="s">
        <v>439</v>
      </c>
    </row>
    <row r="464" spans="1:3" x14ac:dyDescent="0.2">
      <c r="A464" s="136">
        <v>468</v>
      </c>
      <c r="B464" s="132" t="s">
        <v>352</v>
      </c>
      <c r="C464" s="135" t="s">
        <v>439</v>
      </c>
    </row>
    <row r="465" spans="1:3" x14ac:dyDescent="0.2">
      <c r="A465" s="136">
        <v>469</v>
      </c>
      <c r="B465" s="132" t="s">
        <v>352</v>
      </c>
      <c r="C465" s="135" t="s">
        <v>439</v>
      </c>
    </row>
    <row r="466" spans="1:3" x14ac:dyDescent="0.2">
      <c r="A466" s="136">
        <v>470</v>
      </c>
      <c r="B466" s="132" t="s">
        <v>352</v>
      </c>
      <c r="C466" s="135" t="s">
        <v>439</v>
      </c>
    </row>
    <row r="467" spans="1:3" x14ac:dyDescent="0.2">
      <c r="A467" s="136">
        <v>473</v>
      </c>
      <c r="B467" s="132" t="s">
        <v>353</v>
      </c>
      <c r="C467" s="135" t="s">
        <v>439</v>
      </c>
    </row>
    <row r="468" spans="1:3" x14ac:dyDescent="0.2">
      <c r="A468" s="136">
        <v>474</v>
      </c>
      <c r="B468" s="132" t="s">
        <v>354</v>
      </c>
      <c r="C468" s="135" t="s">
        <v>440</v>
      </c>
    </row>
    <row r="469" spans="1:3" x14ac:dyDescent="0.2">
      <c r="A469" s="136">
        <v>475</v>
      </c>
      <c r="B469" s="132" t="s">
        <v>355</v>
      </c>
      <c r="C469" s="135" t="s">
        <v>439</v>
      </c>
    </row>
    <row r="470" spans="1:3" x14ac:dyDescent="0.2">
      <c r="A470" s="136">
        <v>476</v>
      </c>
      <c r="B470" s="132" t="s">
        <v>356</v>
      </c>
      <c r="C470" s="135" t="s">
        <v>440</v>
      </c>
    </row>
    <row r="471" spans="1:3" x14ac:dyDescent="0.2">
      <c r="A471" s="136">
        <v>477</v>
      </c>
      <c r="B471" s="132" t="s">
        <v>356</v>
      </c>
      <c r="C471" s="135" t="s">
        <v>440</v>
      </c>
    </row>
    <row r="472" spans="1:3" x14ac:dyDescent="0.2">
      <c r="A472" s="136">
        <v>478</v>
      </c>
      <c r="B472" s="132" t="s">
        <v>287</v>
      </c>
      <c r="C472" s="135" t="s">
        <v>439</v>
      </c>
    </row>
    <row r="473" spans="1:3" x14ac:dyDescent="0.2">
      <c r="A473" s="136">
        <v>479</v>
      </c>
      <c r="B473" s="132" t="s">
        <v>344</v>
      </c>
      <c r="C473" s="135" t="s">
        <v>439</v>
      </c>
    </row>
    <row r="474" spans="1:3" x14ac:dyDescent="0.2">
      <c r="A474" s="136">
        <v>480</v>
      </c>
      <c r="B474" s="132" t="s">
        <v>344</v>
      </c>
      <c r="C474" s="135" t="s">
        <v>439</v>
      </c>
    </row>
    <row r="475" spans="1:3" x14ac:dyDescent="0.2">
      <c r="A475" s="136">
        <v>481</v>
      </c>
      <c r="B475" s="132" t="s">
        <v>344</v>
      </c>
      <c r="C475" s="135" t="s">
        <v>439</v>
      </c>
    </row>
    <row r="476" spans="1:3" x14ac:dyDescent="0.2">
      <c r="A476" s="136">
        <v>482</v>
      </c>
      <c r="B476" s="132" t="s">
        <v>357</v>
      </c>
      <c r="C476" s="135" t="s">
        <v>436</v>
      </c>
    </row>
    <row r="477" spans="1:3" x14ac:dyDescent="0.2">
      <c r="A477" s="136">
        <v>483</v>
      </c>
      <c r="B477" s="132" t="s">
        <v>358</v>
      </c>
      <c r="C477" s="135" t="s">
        <v>436</v>
      </c>
    </row>
    <row r="478" spans="1:3" x14ac:dyDescent="0.2">
      <c r="A478" s="136">
        <v>484</v>
      </c>
      <c r="B478" s="132" t="s">
        <v>359</v>
      </c>
      <c r="C478" s="135" t="s">
        <v>436</v>
      </c>
    </row>
    <row r="479" spans="1:3" x14ac:dyDescent="0.2">
      <c r="A479" s="136">
        <v>485</v>
      </c>
      <c r="B479" s="132" t="s">
        <v>360</v>
      </c>
      <c r="C479" s="135" t="s">
        <v>436</v>
      </c>
    </row>
    <row r="480" spans="1:3" x14ac:dyDescent="0.2">
      <c r="A480" s="136">
        <v>486</v>
      </c>
      <c r="B480" s="132" t="s">
        <v>361</v>
      </c>
      <c r="C480" s="135" t="s">
        <v>436</v>
      </c>
    </row>
    <row r="481" spans="1:3" x14ac:dyDescent="0.2">
      <c r="A481" s="136">
        <v>487</v>
      </c>
      <c r="B481" s="132" t="s">
        <v>362</v>
      </c>
      <c r="C481" s="135" t="s">
        <v>436</v>
      </c>
    </row>
    <row r="482" spans="1:3" x14ac:dyDescent="0.2">
      <c r="A482" s="136">
        <v>488</v>
      </c>
      <c r="B482" s="132" t="s">
        <v>363</v>
      </c>
      <c r="C482" s="135" t="s">
        <v>436</v>
      </c>
    </row>
    <row r="483" spans="1:3" x14ac:dyDescent="0.2">
      <c r="A483" s="136">
        <v>489</v>
      </c>
      <c r="B483" s="132" t="s">
        <v>364</v>
      </c>
      <c r="C483" s="135" t="s">
        <v>436</v>
      </c>
    </row>
    <row r="484" spans="1:3" x14ac:dyDescent="0.2">
      <c r="A484" s="136">
        <v>490</v>
      </c>
      <c r="B484" s="132" t="s">
        <v>365</v>
      </c>
      <c r="C484" s="135" t="s">
        <v>436</v>
      </c>
    </row>
    <row r="485" spans="1:3" x14ac:dyDescent="0.2">
      <c r="A485" s="136">
        <v>491</v>
      </c>
      <c r="B485" s="132" t="s">
        <v>366</v>
      </c>
      <c r="C485" s="135" t="s">
        <v>436</v>
      </c>
    </row>
    <row r="486" spans="1:3" x14ac:dyDescent="0.2">
      <c r="A486" s="136">
        <v>492</v>
      </c>
      <c r="B486" s="132" t="s">
        <v>367</v>
      </c>
      <c r="C486" s="135" t="s">
        <v>436</v>
      </c>
    </row>
    <row r="487" spans="1:3" x14ac:dyDescent="0.2">
      <c r="A487" s="136">
        <v>493</v>
      </c>
      <c r="B487" s="132" t="s">
        <v>368</v>
      </c>
      <c r="C487" s="135" t="s">
        <v>436</v>
      </c>
    </row>
    <row r="488" spans="1:3" x14ac:dyDescent="0.2">
      <c r="A488" s="136">
        <v>494</v>
      </c>
      <c r="B488" s="132" t="s">
        <v>369</v>
      </c>
      <c r="C488" s="135" t="s">
        <v>436</v>
      </c>
    </row>
    <row r="489" spans="1:3" x14ac:dyDescent="0.2">
      <c r="A489" s="136">
        <v>495</v>
      </c>
      <c r="B489" s="132" t="s">
        <v>370</v>
      </c>
      <c r="C489" s="135" t="s">
        <v>436</v>
      </c>
    </row>
    <row r="490" spans="1:3" x14ac:dyDescent="0.2">
      <c r="A490" s="136">
        <v>496</v>
      </c>
      <c r="B490" s="132" t="s">
        <v>371</v>
      </c>
      <c r="C490" s="135" t="s">
        <v>436</v>
      </c>
    </row>
    <row r="491" spans="1:3" x14ac:dyDescent="0.2">
      <c r="A491" s="136">
        <v>497</v>
      </c>
      <c r="B491" s="132" t="s">
        <v>372</v>
      </c>
      <c r="C491" s="135" t="s">
        <v>436</v>
      </c>
    </row>
    <row r="492" spans="1:3" x14ac:dyDescent="0.2">
      <c r="A492" s="136">
        <v>498</v>
      </c>
      <c r="B492" s="132" t="s">
        <v>373</v>
      </c>
      <c r="C492" s="135" t="s">
        <v>436</v>
      </c>
    </row>
    <row r="493" spans="1:3" x14ac:dyDescent="0.2">
      <c r="A493" s="136">
        <v>701</v>
      </c>
      <c r="B493" s="132" t="s">
        <v>374</v>
      </c>
      <c r="C493" s="135" t="s">
        <v>440</v>
      </c>
    </row>
    <row r="494" spans="1:3" x14ac:dyDescent="0.2">
      <c r="A494" s="136">
        <v>702</v>
      </c>
      <c r="B494" s="132" t="s">
        <v>374</v>
      </c>
      <c r="C494" s="135" t="s">
        <v>440</v>
      </c>
    </row>
    <row r="495" spans="1:3" x14ac:dyDescent="0.2">
      <c r="A495" s="136">
        <v>703</v>
      </c>
      <c r="B495" s="132" t="s">
        <v>310</v>
      </c>
      <c r="C495" s="135" t="s">
        <v>440</v>
      </c>
    </row>
    <row r="496" spans="1:3" x14ac:dyDescent="0.2">
      <c r="A496" s="136">
        <v>704</v>
      </c>
      <c r="B496" s="132" t="s">
        <v>310</v>
      </c>
      <c r="C496" s="135" t="s">
        <v>440</v>
      </c>
    </row>
    <row r="497" spans="1:3" x14ac:dyDescent="0.2">
      <c r="A497" s="136">
        <v>705</v>
      </c>
      <c r="B497" s="132" t="s">
        <v>310</v>
      </c>
      <c r="C497" s="135" t="s">
        <v>440</v>
      </c>
    </row>
    <row r="498" spans="1:3" x14ac:dyDescent="0.2">
      <c r="A498" s="136">
        <v>706</v>
      </c>
      <c r="B498" s="132" t="s">
        <v>310</v>
      </c>
      <c r="C498" s="135" t="s">
        <v>440</v>
      </c>
    </row>
    <row r="499" spans="1:3" x14ac:dyDescent="0.2">
      <c r="A499" s="136">
        <v>707</v>
      </c>
      <c r="B499" s="132" t="s">
        <v>310</v>
      </c>
      <c r="C499" s="135" t="s">
        <v>440</v>
      </c>
    </row>
    <row r="500" spans="1:3" x14ac:dyDescent="0.2">
      <c r="A500" s="136">
        <v>708</v>
      </c>
      <c r="B500" s="132" t="s">
        <v>310</v>
      </c>
      <c r="C500" s="135" t="s">
        <v>440</v>
      </c>
    </row>
    <row r="501" spans="1:3" x14ac:dyDescent="0.2">
      <c r="A501" s="136">
        <v>709</v>
      </c>
      <c r="B501" s="132" t="s">
        <v>310</v>
      </c>
      <c r="C501" s="135" t="s">
        <v>440</v>
      </c>
    </row>
    <row r="502" spans="1:3" x14ac:dyDescent="0.2">
      <c r="A502" s="136">
        <v>710</v>
      </c>
      <c r="B502" s="132" t="s">
        <v>310</v>
      </c>
      <c r="C502" s="135" t="s">
        <v>440</v>
      </c>
    </row>
    <row r="503" spans="1:3" x14ac:dyDescent="0.2">
      <c r="A503" s="136">
        <v>711</v>
      </c>
      <c r="B503" s="132" t="s">
        <v>310</v>
      </c>
      <c r="C503" s="135" t="s">
        <v>440</v>
      </c>
    </row>
    <row r="504" spans="1:3" x14ac:dyDescent="0.2">
      <c r="A504" s="136">
        <v>712</v>
      </c>
      <c r="B504" s="132" t="s">
        <v>375</v>
      </c>
      <c r="C504" s="135" t="s">
        <v>440</v>
      </c>
    </row>
    <row r="505" spans="1:3" x14ac:dyDescent="0.2">
      <c r="A505" s="136">
        <v>713</v>
      </c>
      <c r="B505" s="132" t="s">
        <v>375</v>
      </c>
      <c r="C505" s="135" t="s">
        <v>440</v>
      </c>
    </row>
    <row r="506" spans="1:3" x14ac:dyDescent="0.2">
      <c r="A506" s="136">
        <v>714</v>
      </c>
      <c r="B506" s="132" t="s">
        <v>375</v>
      </c>
      <c r="C506" s="135" t="s">
        <v>440</v>
      </c>
    </row>
    <row r="507" spans="1:3" x14ac:dyDescent="0.2">
      <c r="A507" s="136">
        <v>715</v>
      </c>
      <c r="B507" s="132" t="s">
        <v>375</v>
      </c>
      <c r="C507" s="135" t="s">
        <v>440</v>
      </c>
    </row>
    <row r="508" spans="1:3" x14ac:dyDescent="0.2">
      <c r="A508" s="136">
        <v>716</v>
      </c>
      <c r="B508" s="132" t="s">
        <v>376</v>
      </c>
      <c r="C508" s="135" t="s">
        <v>440</v>
      </c>
    </row>
    <row r="509" spans="1:3" x14ac:dyDescent="0.2">
      <c r="A509" s="136">
        <v>717</v>
      </c>
      <c r="B509" s="132" t="s">
        <v>376</v>
      </c>
      <c r="C509" s="135" t="s">
        <v>440</v>
      </c>
    </row>
    <row r="510" spans="1:3" x14ac:dyDescent="0.2">
      <c r="A510" s="136">
        <v>718</v>
      </c>
      <c r="B510" s="132" t="s">
        <v>377</v>
      </c>
      <c r="C510" s="135" t="s">
        <v>440</v>
      </c>
    </row>
    <row r="511" spans="1:3" x14ac:dyDescent="0.2">
      <c r="A511" s="136">
        <v>719</v>
      </c>
      <c r="B511" s="132" t="s">
        <v>377</v>
      </c>
      <c r="C511" s="135" t="s">
        <v>440</v>
      </c>
    </row>
    <row r="512" spans="1:3" x14ac:dyDescent="0.2">
      <c r="A512" s="136">
        <v>720</v>
      </c>
      <c r="B512" s="132" t="s">
        <v>245</v>
      </c>
      <c r="C512" s="135" t="s">
        <v>439</v>
      </c>
    </row>
    <row r="513" spans="1:3" x14ac:dyDescent="0.2">
      <c r="A513" s="136">
        <v>721</v>
      </c>
      <c r="B513" s="132" t="s">
        <v>378</v>
      </c>
      <c r="C513" s="135" t="s">
        <v>439</v>
      </c>
    </row>
    <row r="514" spans="1:3" x14ac:dyDescent="0.2">
      <c r="A514" s="136">
        <v>722</v>
      </c>
      <c r="B514" s="132" t="s">
        <v>378</v>
      </c>
      <c r="C514" s="135" t="s">
        <v>439</v>
      </c>
    </row>
    <row r="515" spans="1:3" x14ac:dyDescent="0.2">
      <c r="A515" s="136">
        <v>723</v>
      </c>
      <c r="B515" s="132" t="s">
        <v>378</v>
      </c>
      <c r="C515" s="135" t="s">
        <v>439</v>
      </c>
    </row>
    <row r="516" spans="1:3" x14ac:dyDescent="0.2">
      <c r="A516" s="136">
        <v>724</v>
      </c>
      <c r="B516" s="132" t="s">
        <v>378</v>
      </c>
      <c r="C516" s="135" t="s">
        <v>439</v>
      </c>
    </row>
    <row r="517" spans="1:3" x14ac:dyDescent="0.2">
      <c r="A517" s="136">
        <v>725</v>
      </c>
      <c r="B517" s="132" t="s">
        <v>378</v>
      </c>
      <c r="C517" s="135" t="s">
        <v>439</v>
      </c>
    </row>
    <row r="518" spans="1:3" x14ac:dyDescent="0.2">
      <c r="A518" s="136">
        <v>726</v>
      </c>
      <c r="B518" s="132" t="s">
        <v>378</v>
      </c>
      <c r="C518" s="135" t="s">
        <v>439</v>
      </c>
    </row>
    <row r="519" spans="1:3" x14ac:dyDescent="0.2">
      <c r="A519" s="136">
        <v>727</v>
      </c>
      <c r="B519" s="132" t="s">
        <v>378</v>
      </c>
      <c r="C519" s="135" t="s">
        <v>439</v>
      </c>
    </row>
    <row r="520" spans="1:3" x14ac:dyDescent="0.2">
      <c r="A520" s="136">
        <v>728</v>
      </c>
      <c r="B520" s="132" t="s">
        <v>379</v>
      </c>
      <c r="C520" s="135" t="s">
        <v>439</v>
      </c>
    </row>
    <row r="521" spans="1:3" x14ac:dyDescent="0.2">
      <c r="A521" s="136">
        <v>729</v>
      </c>
      <c r="B521" s="132" t="s">
        <v>378</v>
      </c>
      <c r="C521" s="135" t="s">
        <v>439</v>
      </c>
    </row>
    <row r="522" spans="1:3" x14ac:dyDescent="0.2">
      <c r="A522" s="136">
        <v>730</v>
      </c>
      <c r="B522" s="132" t="s">
        <v>379</v>
      </c>
      <c r="C522" s="135" t="s">
        <v>439</v>
      </c>
    </row>
    <row r="523" spans="1:3" x14ac:dyDescent="0.2">
      <c r="A523" s="136">
        <v>731</v>
      </c>
      <c r="B523" s="132" t="s">
        <v>378</v>
      </c>
      <c r="C523" s="135" t="s">
        <v>439</v>
      </c>
    </row>
    <row r="524" spans="1:3" x14ac:dyDescent="0.2">
      <c r="A524" s="136">
        <v>732</v>
      </c>
      <c r="B524" s="132" t="s">
        <v>379</v>
      </c>
      <c r="C524" s="135" t="s">
        <v>439</v>
      </c>
    </row>
    <row r="525" spans="1:3" x14ac:dyDescent="0.2">
      <c r="A525" s="136">
        <v>733</v>
      </c>
      <c r="B525" s="132" t="s">
        <v>378</v>
      </c>
      <c r="C525" s="135" t="s">
        <v>439</v>
      </c>
    </row>
    <row r="526" spans="1:3" x14ac:dyDescent="0.2">
      <c r="A526" s="136">
        <v>734</v>
      </c>
      <c r="B526" s="132" t="s">
        <v>379</v>
      </c>
      <c r="C526" s="135" t="s">
        <v>439</v>
      </c>
    </row>
    <row r="527" spans="1:3" x14ac:dyDescent="0.2">
      <c r="A527" s="136">
        <v>735</v>
      </c>
      <c r="B527" s="132" t="s">
        <v>378</v>
      </c>
      <c r="C527" s="135" t="s">
        <v>439</v>
      </c>
    </row>
    <row r="528" spans="1:3" x14ac:dyDescent="0.2">
      <c r="A528" s="136">
        <v>736</v>
      </c>
      <c r="B528" s="132" t="s">
        <v>379</v>
      </c>
      <c r="C528" s="135" t="s">
        <v>439</v>
      </c>
    </row>
    <row r="529" spans="1:3" x14ac:dyDescent="0.2">
      <c r="A529" s="136">
        <v>737</v>
      </c>
      <c r="B529" s="132" t="s">
        <v>378</v>
      </c>
      <c r="C529" s="135" t="s">
        <v>439</v>
      </c>
    </row>
    <row r="530" spans="1:3" x14ac:dyDescent="0.2">
      <c r="A530" s="136">
        <v>738</v>
      </c>
      <c r="B530" s="132" t="s">
        <v>379</v>
      </c>
      <c r="C530" s="135" t="s">
        <v>439</v>
      </c>
    </row>
    <row r="531" spans="1:3" x14ac:dyDescent="0.2">
      <c r="A531" s="136">
        <v>739</v>
      </c>
      <c r="B531" s="132" t="s">
        <v>378</v>
      </c>
      <c r="C531" s="135" t="s">
        <v>439</v>
      </c>
    </row>
    <row r="532" spans="1:3" x14ac:dyDescent="0.2">
      <c r="A532" s="136">
        <v>740</v>
      </c>
      <c r="B532" s="132" t="s">
        <v>379</v>
      </c>
      <c r="C532" s="135" t="s">
        <v>439</v>
      </c>
    </row>
    <row r="533" spans="1:3" x14ac:dyDescent="0.2">
      <c r="A533" s="136">
        <v>741</v>
      </c>
      <c r="B533" s="132" t="s">
        <v>378</v>
      </c>
      <c r="C533" s="135" t="s">
        <v>439</v>
      </c>
    </row>
    <row r="534" spans="1:3" x14ac:dyDescent="0.2">
      <c r="A534" s="136">
        <v>742</v>
      </c>
      <c r="B534" s="132" t="s">
        <v>379</v>
      </c>
      <c r="C534" s="135" t="s">
        <v>439</v>
      </c>
    </row>
    <row r="535" spans="1:3" x14ac:dyDescent="0.2">
      <c r="A535" s="136">
        <v>743</v>
      </c>
      <c r="B535" s="132" t="s">
        <v>378</v>
      </c>
      <c r="C535" s="135" t="s">
        <v>439</v>
      </c>
    </row>
    <row r="536" spans="1:3" x14ac:dyDescent="0.2">
      <c r="A536" s="136">
        <v>744</v>
      </c>
      <c r="B536" s="132" t="s">
        <v>379</v>
      </c>
      <c r="C536" s="135" t="s">
        <v>439</v>
      </c>
    </row>
    <row r="537" spans="1:3" x14ac:dyDescent="0.2">
      <c r="A537" s="136">
        <v>745</v>
      </c>
      <c r="B537" s="132" t="s">
        <v>378</v>
      </c>
      <c r="C537" s="135" t="s">
        <v>439</v>
      </c>
    </row>
    <row r="538" spans="1:3" x14ac:dyDescent="0.2">
      <c r="A538" s="136">
        <v>746</v>
      </c>
      <c r="B538" s="132" t="s">
        <v>379</v>
      </c>
      <c r="C538" s="135" t="s">
        <v>439</v>
      </c>
    </row>
    <row r="539" spans="1:3" x14ac:dyDescent="0.2">
      <c r="A539" s="136">
        <v>747</v>
      </c>
      <c r="B539" s="132" t="s">
        <v>378</v>
      </c>
      <c r="C539" s="135" t="s">
        <v>439</v>
      </c>
    </row>
    <row r="540" spans="1:3" x14ac:dyDescent="0.2">
      <c r="A540" s="136">
        <v>748</v>
      </c>
      <c r="B540" s="132" t="s">
        <v>378</v>
      </c>
      <c r="C540" s="135" t="s">
        <v>439</v>
      </c>
    </row>
    <row r="541" spans="1:3" x14ac:dyDescent="0.2">
      <c r="A541" s="136">
        <v>749</v>
      </c>
      <c r="B541" s="132" t="s">
        <v>379</v>
      </c>
      <c r="C541" s="135" t="s">
        <v>439</v>
      </c>
    </row>
    <row r="542" spans="1:3" x14ac:dyDescent="0.2">
      <c r="A542" s="136">
        <v>752</v>
      </c>
      <c r="B542" s="132" t="s">
        <v>378</v>
      </c>
      <c r="C542" s="135" t="s">
        <v>439</v>
      </c>
    </row>
    <row r="543" spans="1:3" x14ac:dyDescent="0.2">
      <c r="A543" s="136">
        <v>753</v>
      </c>
      <c r="B543" s="132" t="s">
        <v>380</v>
      </c>
      <c r="C543" s="135" t="s">
        <v>439</v>
      </c>
    </row>
    <row r="544" spans="1:3" x14ac:dyDescent="0.2">
      <c r="A544" s="136">
        <v>754</v>
      </c>
      <c r="B544" s="132" t="s">
        <v>378</v>
      </c>
      <c r="C544" s="135" t="s">
        <v>439</v>
      </c>
    </row>
    <row r="545" spans="1:3" x14ac:dyDescent="0.2">
      <c r="A545" s="136">
        <v>755</v>
      </c>
      <c r="B545" s="132" t="s">
        <v>380</v>
      </c>
      <c r="C545" s="135" t="s">
        <v>439</v>
      </c>
    </row>
    <row r="546" spans="1:3" x14ac:dyDescent="0.2">
      <c r="A546" s="136">
        <v>756</v>
      </c>
      <c r="B546" s="132" t="s">
        <v>378</v>
      </c>
      <c r="C546" s="135" t="s">
        <v>439</v>
      </c>
    </row>
    <row r="547" spans="1:3" x14ac:dyDescent="0.2">
      <c r="A547" s="136">
        <v>757</v>
      </c>
      <c r="B547" s="132" t="s">
        <v>380</v>
      </c>
      <c r="C547" s="135" t="s">
        <v>439</v>
      </c>
    </row>
    <row r="548" spans="1:3" x14ac:dyDescent="0.2">
      <c r="A548" s="136">
        <v>758</v>
      </c>
      <c r="B548" s="132" t="s">
        <v>378</v>
      </c>
      <c r="C548" s="135" t="s">
        <v>439</v>
      </c>
    </row>
    <row r="549" spans="1:3" x14ac:dyDescent="0.2">
      <c r="A549" s="136">
        <v>759</v>
      </c>
      <c r="B549" s="132" t="s">
        <v>380</v>
      </c>
      <c r="C549" s="135" t="s">
        <v>439</v>
      </c>
    </row>
    <row r="550" spans="1:3" x14ac:dyDescent="0.2">
      <c r="A550" s="136">
        <v>760</v>
      </c>
      <c r="B550" s="132" t="s">
        <v>378</v>
      </c>
      <c r="C550" s="135" t="s">
        <v>439</v>
      </c>
    </row>
    <row r="551" spans="1:3" x14ac:dyDescent="0.2">
      <c r="A551" s="136">
        <v>761</v>
      </c>
      <c r="B551" s="132" t="s">
        <v>380</v>
      </c>
      <c r="C551" s="135" t="s">
        <v>439</v>
      </c>
    </row>
    <row r="552" spans="1:3" x14ac:dyDescent="0.2">
      <c r="A552" s="136">
        <v>762</v>
      </c>
      <c r="B552" s="132" t="s">
        <v>378</v>
      </c>
      <c r="C552" s="135" t="s">
        <v>439</v>
      </c>
    </row>
    <row r="553" spans="1:3" x14ac:dyDescent="0.2">
      <c r="A553" s="136">
        <v>763</v>
      </c>
      <c r="B553" s="132" t="s">
        <v>380</v>
      </c>
      <c r="C553" s="135" t="s">
        <v>439</v>
      </c>
    </row>
    <row r="554" spans="1:3" x14ac:dyDescent="0.2">
      <c r="A554" s="136">
        <v>764</v>
      </c>
      <c r="B554" s="132" t="s">
        <v>378</v>
      </c>
      <c r="C554" s="135" t="s">
        <v>439</v>
      </c>
    </row>
    <row r="555" spans="1:3" x14ac:dyDescent="0.2">
      <c r="A555" s="136">
        <v>765</v>
      </c>
      <c r="B555" s="132" t="s">
        <v>380</v>
      </c>
      <c r="C555" s="135" t="s">
        <v>439</v>
      </c>
    </row>
    <row r="556" spans="1:3" x14ac:dyDescent="0.2">
      <c r="A556" s="136">
        <v>766</v>
      </c>
      <c r="B556" s="132" t="s">
        <v>378</v>
      </c>
      <c r="C556" s="135" t="s">
        <v>439</v>
      </c>
    </row>
    <row r="557" spans="1:3" x14ac:dyDescent="0.2">
      <c r="A557" s="136">
        <v>767</v>
      </c>
      <c r="B557" s="132" t="s">
        <v>380</v>
      </c>
      <c r="C557" s="135" t="s">
        <v>439</v>
      </c>
    </row>
    <row r="558" spans="1:3" x14ac:dyDescent="0.2">
      <c r="A558" s="136">
        <v>768</v>
      </c>
      <c r="B558" s="132" t="s">
        <v>378</v>
      </c>
      <c r="C558" s="135" t="s">
        <v>439</v>
      </c>
    </row>
    <row r="559" spans="1:3" x14ac:dyDescent="0.2">
      <c r="A559" s="136">
        <v>769</v>
      </c>
      <c r="B559" s="132" t="s">
        <v>380</v>
      </c>
      <c r="C559" s="135" t="s">
        <v>439</v>
      </c>
    </row>
    <row r="560" spans="1:3" x14ac:dyDescent="0.2">
      <c r="A560" s="136">
        <v>770</v>
      </c>
      <c r="B560" s="132" t="s">
        <v>381</v>
      </c>
      <c r="C560" s="135" t="s">
        <v>439</v>
      </c>
    </row>
    <row r="561" spans="1:3" x14ac:dyDescent="0.2">
      <c r="A561" s="136">
        <v>775</v>
      </c>
      <c r="B561" s="132" t="s">
        <v>382</v>
      </c>
      <c r="C561" s="135" t="s">
        <v>439</v>
      </c>
    </row>
    <row r="562" spans="1:3" x14ac:dyDescent="0.2">
      <c r="A562" s="136">
        <v>776</v>
      </c>
      <c r="B562" s="132" t="s">
        <v>382</v>
      </c>
      <c r="C562" s="135" t="s">
        <v>439</v>
      </c>
    </row>
    <row r="563" spans="1:3" x14ac:dyDescent="0.2">
      <c r="A563" s="136">
        <v>781</v>
      </c>
      <c r="B563" s="132" t="s">
        <v>378</v>
      </c>
      <c r="C563" s="135" t="s">
        <v>440</v>
      </c>
    </row>
    <row r="564" spans="1:3" x14ac:dyDescent="0.2">
      <c r="A564" s="136">
        <v>782</v>
      </c>
      <c r="B564" s="132" t="s">
        <v>378</v>
      </c>
      <c r="C564" s="135" t="s">
        <v>439</v>
      </c>
    </row>
    <row r="565" spans="1:3" x14ac:dyDescent="0.2">
      <c r="A565" s="136">
        <v>783</v>
      </c>
      <c r="B565" s="132" t="s">
        <v>378</v>
      </c>
      <c r="C565" s="135" t="s">
        <v>439</v>
      </c>
    </row>
    <row r="566" spans="1:3" x14ac:dyDescent="0.2">
      <c r="A566" s="136">
        <v>784</v>
      </c>
      <c r="B566" s="132" t="s">
        <v>378</v>
      </c>
      <c r="C566" s="135" t="s">
        <v>439</v>
      </c>
    </row>
    <row r="567" spans="1:3" x14ac:dyDescent="0.2">
      <c r="A567" s="136">
        <v>785</v>
      </c>
      <c r="B567" s="132" t="s">
        <v>378</v>
      </c>
      <c r="C567" s="135" t="s">
        <v>439</v>
      </c>
    </row>
    <row r="568" spans="1:3" x14ac:dyDescent="0.2">
      <c r="A568" s="136">
        <v>786</v>
      </c>
      <c r="B568" s="132" t="s">
        <v>378</v>
      </c>
      <c r="C568" s="135" t="s">
        <v>439</v>
      </c>
    </row>
    <row r="569" spans="1:3" x14ac:dyDescent="0.2">
      <c r="A569" s="136">
        <v>787</v>
      </c>
      <c r="B569" s="132" t="s">
        <v>383</v>
      </c>
      <c r="C569" s="135" t="s">
        <v>439</v>
      </c>
    </row>
    <row r="570" spans="1:3" x14ac:dyDescent="0.2">
      <c r="A570" s="136">
        <v>788</v>
      </c>
      <c r="B570" s="132" t="s">
        <v>384</v>
      </c>
      <c r="C570" s="135" t="s">
        <v>439</v>
      </c>
    </row>
    <row r="571" spans="1:3" x14ac:dyDescent="0.2">
      <c r="A571" s="136">
        <v>789</v>
      </c>
      <c r="B571" s="132" t="s">
        <v>385</v>
      </c>
      <c r="C571" s="135" t="s">
        <v>439</v>
      </c>
    </row>
    <row r="572" spans="1:3" x14ac:dyDescent="0.2">
      <c r="A572" s="136">
        <v>790</v>
      </c>
      <c r="B572" s="132" t="s">
        <v>386</v>
      </c>
      <c r="C572" s="135" t="s">
        <v>439</v>
      </c>
    </row>
    <row r="573" spans="1:3" x14ac:dyDescent="0.2">
      <c r="A573" s="136">
        <v>791</v>
      </c>
      <c r="B573" s="132" t="s">
        <v>387</v>
      </c>
      <c r="C573" s="135" t="s">
        <v>439</v>
      </c>
    </row>
    <row r="574" spans="1:3" x14ac:dyDescent="0.2">
      <c r="A574" s="136">
        <v>792</v>
      </c>
      <c r="B574" s="132" t="s">
        <v>388</v>
      </c>
      <c r="C574" s="135" t="s">
        <v>439</v>
      </c>
    </row>
    <row r="575" spans="1:3" x14ac:dyDescent="0.2">
      <c r="A575" s="136">
        <v>793</v>
      </c>
      <c r="B575" s="132" t="s">
        <v>378</v>
      </c>
      <c r="C575" s="135" t="s">
        <v>439</v>
      </c>
    </row>
    <row r="576" spans="1:3" x14ac:dyDescent="0.2">
      <c r="A576" s="136">
        <v>794</v>
      </c>
      <c r="B576" s="132" t="s">
        <v>379</v>
      </c>
      <c r="C576" s="135" t="s">
        <v>439</v>
      </c>
    </row>
    <row r="577" spans="1:3" x14ac:dyDescent="0.2">
      <c r="A577" s="136">
        <v>801</v>
      </c>
      <c r="B577" s="132" t="s">
        <v>307</v>
      </c>
      <c r="C577" s="135" t="s">
        <v>439</v>
      </c>
    </row>
    <row r="578" spans="1:3" x14ac:dyDescent="0.2">
      <c r="A578" s="136">
        <v>802</v>
      </c>
      <c r="B578" s="132" t="s">
        <v>389</v>
      </c>
      <c r="C578" s="135" t="s">
        <v>439</v>
      </c>
    </row>
    <row r="579" spans="1:3" x14ac:dyDescent="0.2">
      <c r="A579" s="136">
        <v>803</v>
      </c>
      <c r="B579" s="132" t="s">
        <v>390</v>
      </c>
      <c r="C579" s="135" t="s">
        <v>440</v>
      </c>
    </row>
    <row r="580" spans="1:3" x14ac:dyDescent="0.2">
      <c r="A580" s="136">
        <v>804</v>
      </c>
      <c r="B580" s="132" t="s">
        <v>389</v>
      </c>
      <c r="C580" s="135" t="s">
        <v>439</v>
      </c>
    </row>
    <row r="581" spans="1:3" x14ac:dyDescent="0.2">
      <c r="A581" s="136">
        <v>805</v>
      </c>
      <c r="B581" s="132" t="s">
        <v>390</v>
      </c>
      <c r="C581" s="135" t="s">
        <v>440</v>
      </c>
    </row>
    <row r="582" spans="1:3" x14ac:dyDescent="0.2">
      <c r="A582" s="136">
        <v>806</v>
      </c>
      <c r="B582" s="132" t="s">
        <v>389</v>
      </c>
      <c r="C582" s="135" t="s">
        <v>439</v>
      </c>
    </row>
    <row r="583" spans="1:3" x14ac:dyDescent="0.2">
      <c r="A583" s="136">
        <v>807</v>
      </c>
      <c r="B583" s="132" t="s">
        <v>390</v>
      </c>
      <c r="C583" s="135" t="s">
        <v>440</v>
      </c>
    </row>
    <row r="584" spans="1:3" x14ac:dyDescent="0.2">
      <c r="A584" s="136">
        <v>808</v>
      </c>
      <c r="B584" s="132" t="s">
        <v>389</v>
      </c>
      <c r="C584" s="135" t="s">
        <v>439</v>
      </c>
    </row>
    <row r="585" spans="1:3" x14ac:dyDescent="0.2">
      <c r="A585" s="136">
        <v>809</v>
      </c>
      <c r="B585" s="132" t="s">
        <v>390</v>
      </c>
      <c r="C585" s="135" t="s">
        <v>440</v>
      </c>
    </row>
    <row r="586" spans="1:3" x14ac:dyDescent="0.2">
      <c r="A586" s="136">
        <v>810</v>
      </c>
      <c r="B586" s="132" t="s">
        <v>389</v>
      </c>
      <c r="C586" s="135" t="s">
        <v>439</v>
      </c>
    </row>
    <row r="587" spans="1:3" x14ac:dyDescent="0.2">
      <c r="A587" s="136">
        <v>811</v>
      </c>
      <c r="B587" s="132" t="s">
        <v>390</v>
      </c>
      <c r="C587" s="135" t="s">
        <v>440</v>
      </c>
    </row>
    <row r="588" spans="1:3" x14ac:dyDescent="0.2">
      <c r="A588" s="136">
        <v>812</v>
      </c>
      <c r="B588" s="132" t="s">
        <v>389</v>
      </c>
      <c r="C588" s="135" t="s">
        <v>439</v>
      </c>
    </row>
    <row r="589" spans="1:3" x14ac:dyDescent="0.2">
      <c r="A589" s="136">
        <v>813</v>
      </c>
      <c r="B589" s="132" t="s">
        <v>390</v>
      </c>
      <c r="C589" s="135" t="s">
        <v>440</v>
      </c>
    </row>
    <row r="590" spans="1:3" x14ac:dyDescent="0.2">
      <c r="A590" s="136">
        <v>814</v>
      </c>
      <c r="B590" s="132" t="s">
        <v>389</v>
      </c>
      <c r="C590" s="135" t="s">
        <v>439</v>
      </c>
    </row>
    <row r="591" spans="1:3" x14ac:dyDescent="0.2">
      <c r="A591" s="136">
        <v>815</v>
      </c>
      <c r="B591" s="132" t="s">
        <v>390</v>
      </c>
      <c r="C591" s="135" t="s">
        <v>440</v>
      </c>
    </row>
    <row r="592" spans="1:3" x14ac:dyDescent="0.2">
      <c r="A592" s="136">
        <v>816</v>
      </c>
      <c r="B592" s="132" t="s">
        <v>389</v>
      </c>
      <c r="C592" s="135" t="s">
        <v>439</v>
      </c>
    </row>
    <row r="593" spans="1:3" x14ac:dyDescent="0.2">
      <c r="A593" s="136">
        <v>817</v>
      </c>
      <c r="B593" s="132" t="s">
        <v>390</v>
      </c>
      <c r="C593" s="135" t="s">
        <v>440</v>
      </c>
    </row>
    <row r="594" spans="1:3" x14ac:dyDescent="0.2">
      <c r="A594" s="136">
        <v>818</v>
      </c>
      <c r="B594" s="132" t="s">
        <v>389</v>
      </c>
      <c r="C594" s="135" t="s">
        <v>439</v>
      </c>
    </row>
    <row r="595" spans="1:3" x14ac:dyDescent="0.2">
      <c r="A595" s="136">
        <v>819</v>
      </c>
      <c r="B595" s="132" t="s">
        <v>390</v>
      </c>
      <c r="C595" s="135" t="s">
        <v>440</v>
      </c>
    </row>
    <row r="596" spans="1:3" x14ac:dyDescent="0.2">
      <c r="A596" s="136">
        <v>820</v>
      </c>
      <c r="B596" s="132" t="s">
        <v>389</v>
      </c>
      <c r="C596" s="135" t="s">
        <v>439</v>
      </c>
    </row>
    <row r="597" spans="1:3" x14ac:dyDescent="0.2">
      <c r="A597" s="136">
        <v>821</v>
      </c>
      <c r="B597" s="132" t="s">
        <v>390</v>
      </c>
      <c r="C597" s="135" t="s">
        <v>440</v>
      </c>
    </row>
    <row r="598" spans="1:3" x14ac:dyDescent="0.2">
      <c r="A598" s="136">
        <v>822</v>
      </c>
      <c r="B598" s="132" t="s">
        <v>389</v>
      </c>
      <c r="C598" s="135" t="s">
        <v>439</v>
      </c>
    </row>
    <row r="599" spans="1:3" x14ac:dyDescent="0.2">
      <c r="A599" s="136">
        <v>823</v>
      </c>
      <c r="B599" s="132" t="s">
        <v>390</v>
      </c>
      <c r="C599" s="135" t="s">
        <v>440</v>
      </c>
    </row>
    <row r="600" spans="1:3" x14ac:dyDescent="0.2">
      <c r="A600" s="136">
        <v>824</v>
      </c>
      <c r="B600" s="132" t="s">
        <v>389</v>
      </c>
      <c r="C600" s="135" t="s">
        <v>439</v>
      </c>
    </row>
    <row r="601" spans="1:3" x14ac:dyDescent="0.2">
      <c r="A601" s="136">
        <v>825</v>
      </c>
      <c r="B601" s="132" t="s">
        <v>390</v>
      </c>
      <c r="C601" s="135" t="s">
        <v>440</v>
      </c>
    </row>
    <row r="602" spans="1:3" x14ac:dyDescent="0.2">
      <c r="A602" s="136">
        <v>826</v>
      </c>
      <c r="B602" s="132" t="s">
        <v>389</v>
      </c>
      <c r="C602" s="135" t="s">
        <v>439</v>
      </c>
    </row>
    <row r="603" spans="1:3" x14ac:dyDescent="0.2">
      <c r="A603" s="136">
        <v>827</v>
      </c>
      <c r="B603" s="132" t="s">
        <v>390</v>
      </c>
      <c r="C603" s="135" t="s">
        <v>440</v>
      </c>
    </row>
    <row r="604" spans="1:3" x14ac:dyDescent="0.2">
      <c r="A604" s="136">
        <v>828</v>
      </c>
      <c r="B604" s="132" t="s">
        <v>389</v>
      </c>
      <c r="C604" s="135" t="s">
        <v>439</v>
      </c>
    </row>
    <row r="605" spans="1:3" x14ac:dyDescent="0.2">
      <c r="A605" s="136">
        <v>829</v>
      </c>
      <c r="B605" s="132" t="s">
        <v>390</v>
      </c>
      <c r="C605" s="135" t="s">
        <v>440</v>
      </c>
    </row>
    <row r="606" spans="1:3" x14ac:dyDescent="0.2">
      <c r="A606" s="136">
        <v>830</v>
      </c>
      <c r="B606" s="132" t="s">
        <v>389</v>
      </c>
      <c r="C606" s="135" t="s">
        <v>439</v>
      </c>
    </row>
    <row r="607" spans="1:3" x14ac:dyDescent="0.2">
      <c r="A607" s="136">
        <v>831</v>
      </c>
      <c r="B607" s="132" t="s">
        <v>390</v>
      </c>
      <c r="C607" s="135" t="s">
        <v>440</v>
      </c>
    </row>
    <row r="608" spans="1:3" x14ac:dyDescent="0.2">
      <c r="A608" s="136">
        <v>832</v>
      </c>
      <c r="B608" s="132" t="s">
        <v>389</v>
      </c>
      <c r="C608" s="135" t="s">
        <v>439</v>
      </c>
    </row>
    <row r="609" spans="1:3" x14ac:dyDescent="0.2">
      <c r="A609" s="136">
        <v>833</v>
      </c>
      <c r="B609" s="132" t="s">
        <v>390</v>
      </c>
      <c r="C609" s="135" t="s">
        <v>440</v>
      </c>
    </row>
    <row r="610" spans="1:3" x14ac:dyDescent="0.2">
      <c r="A610" s="136">
        <v>834</v>
      </c>
      <c r="B610" s="132" t="s">
        <v>389</v>
      </c>
      <c r="C610" s="135" t="s">
        <v>439</v>
      </c>
    </row>
    <row r="611" spans="1:3" x14ac:dyDescent="0.2">
      <c r="A611" s="136">
        <v>835</v>
      </c>
      <c r="B611" s="132" t="s">
        <v>390</v>
      </c>
      <c r="C611" s="135" t="s">
        <v>440</v>
      </c>
    </row>
    <row r="612" spans="1:3" x14ac:dyDescent="0.2">
      <c r="A612" s="136">
        <v>836</v>
      </c>
      <c r="B612" s="132" t="s">
        <v>389</v>
      </c>
      <c r="C612" s="135" t="s">
        <v>439</v>
      </c>
    </row>
    <row r="613" spans="1:3" x14ac:dyDescent="0.2">
      <c r="A613" s="136">
        <v>837</v>
      </c>
      <c r="B613" s="132" t="s">
        <v>390</v>
      </c>
      <c r="C613" s="135" t="s">
        <v>440</v>
      </c>
    </row>
    <row r="614" spans="1:3" x14ac:dyDescent="0.2">
      <c r="A614" s="136">
        <v>838</v>
      </c>
      <c r="B614" s="132" t="s">
        <v>389</v>
      </c>
      <c r="C614" s="135" t="s">
        <v>439</v>
      </c>
    </row>
    <row r="615" spans="1:3" x14ac:dyDescent="0.2">
      <c r="A615" s="136">
        <v>839</v>
      </c>
      <c r="B615" s="132" t="s">
        <v>390</v>
      </c>
      <c r="C615" s="135" t="s">
        <v>440</v>
      </c>
    </row>
    <row r="616" spans="1:3" x14ac:dyDescent="0.2">
      <c r="A616" s="136">
        <v>840</v>
      </c>
      <c r="B616" s="132" t="s">
        <v>389</v>
      </c>
      <c r="C616" s="135" t="s">
        <v>439</v>
      </c>
    </row>
    <row r="617" spans="1:3" x14ac:dyDescent="0.2">
      <c r="A617" s="136">
        <v>841</v>
      </c>
      <c r="B617" s="132" t="s">
        <v>390</v>
      </c>
      <c r="C617" s="135" t="s">
        <v>440</v>
      </c>
    </row>
    <row r="618" spans="1:3" x14ac:dyDescent="0.2">
      <c r="A618" s="136">
        <v>842</v>
      </c>
      <c r="B618" s="132" t="s">
        <v>389</v>
      </c>
      <c r="C618" s="135" t="s">
        <v>439</v>
      </c>
    </row>
    <row r="619" spans="1:3" x14ac:dyDescent="0.2">
      <c r="A619" s="136">
        <v>843</v>
      </c>
      <c r="B619" s="132" t="s">
        <v>390</v>
      </c>
      <c r="C619" s="135" t="s">
        <v>440</v>
      </c>
    </row>
    <row r="620" spans="1:3" x14ac:dyDescent="0.2">
      <c r="A620" s="136">
        <v>844</v>
      </c>
      <c r="B620" s="132" t="s">
        <v>389</v>
      </c>
      <c r="C620" s="135" t="s">
        <v>439</v>
      </c>
    </row>
    <row r="621" spans="1:3" x14ac:dyDescent="0.2">
      <c r="A621" s="136">
        <v>845</v>
      </c>
      <c r="B621" s="132" t="s">
        <v>390</v>
      </c>
      <c r="C621" s="135" t="s">
        <v>440</v>
      </c>
    </row>
    <row r="622" spans="1:3" x14ac:dyDescent="0.2">
      <c r="A622" s="136">
        <v>846</v>
      </c>
      <c r="B622" s="132" t="s">
        <v>389</v>
      </c>
      <c r="C622" s="135" t="s">
        <v>439</v>
      </c>
    </row>
    <row r="623" spans="1:3" x14ac:dyDescent="0.2">
      <c r="A623" s="136">
        <v>847</v>
      </c>
      <c r="B623" s="132" t="s">
        <v>390</v>
      </c>
      <c r="C623" s="135" t="s">
        <v>440</v>
      </c>
    </row>
    <row r="624" spans="1:3" x14ac:dyDescent="0.2">
      <c r="A624" s="136">
        <v>848</v>
      </c>
      <c r="B624" s="132" t="s">
        <v>389</v>
      </c>
      <c r="C624" s="135" t="s">
        <v>439</v>
      </c>
    </row>
    <row r="625" spans="1:3" x14ac:dyDescent="0.2">
      <c r="A625" s="136">
        <v>849</v>
      </c>
      <c r="B625" s="132" t="s">
        <v>390</v>
      </c>
      <c r="C625" s="135" t="s">
        <v>440</v>
      </c>
    </row>
    <row r="626" spans="1:3" x14ac:dyDescent="0.2">
      <c r="A626" s="136">
        <v>850</v>
      </c>
      <c r="B626" s="132" t="s">
        <v>390</v>
      </c>
      <c r="C626" s="135" t="s">
        <v>440</v>
      </c>
    </row>
    <row r="627" spans="1:3" x14ac:dyDescent="0.2">
      <c r="A627" s="136">
        <v>851</v>
      </c>
      <c r="B627" s="132" t="s">
        <v>390</v>
      </c>
      <c r="C627" s="135" t="s">
        <v>440</v>
      </c>
    </row>
    <row r="628" spans="1:3" x14ac:dyDescent="0.2">
      <c r="A628" s="136">
        <v>852</v>
      </c>
      <c r="B628" s="132" t="s">
        <v>389</v>
      </c>
      <c r="C628" s="135" t="s">
        <v>439</v>
      </c>
    </row>
    <row r="629" spans="1:3" x14ac:dyDescent="0.2">
      <c r="A629" s="136">
        <v>853</v>
      </c>
      <c r="B629" s="132" t="s">
        <v>389</v>
      </c>
      <c r="C629" s="135" t="s">
        <v>439</v>
      </c>
    </row>
    <row r="630" spans="1:3" x14ac:dyDescent="0.2">
      <c r="A630" s="136">
        <v>854</v>
      </c>
      <c r="B630" s="132" t="s">
        <v>389</v>
      </c>
      <c r="C630" s="135" t="s">
        <v>439</v>
      </c>
    </row>
    <row r="631" spans="1:3" x14ac:dyDescent="0.2">
      <c r="A631" s="136">
        <v>855</v>
      </c>
      <c r="B631" s="132" t="s">
        <v>389</v>
      </c>
      <c r="C631" s="135" t="s">
        <v>439</v>
      </c>
    </row>
    <row r="632" spans="1:3" x14ac:dyDescent="0.2">
      <c r="A632" s="136">
        <v>856</v>
      </c>
      <c r="B632" s="132" t="s">
        <v>389</v>
      </c>
      <c r="C632" s="135" t="s">
        <v>439</v>
      </c>
    </row>
    <row r="633" spans="1:3" x14ac:dyDescent="0.2">
      <c r="A633" s="136">
        <v>857</v>
      </c>
      <c r="B633" s="132" t="s">
        <v>389</v>
      </c>
      <c r="C633" s="135" t="s">
        <v>439</v>
      </c>
    </row>
    <row r="634" spans="1:3" x14ac:dyDescent="0.2">
      <c r="A634" s="136">
        <v>858</v>
      </c>
      <c r="B634" s="132" t="s">
        <v>389</v>
      </c>
      <c r="C634" s="135" t="s">
        <v>439</v>
      </c>
    </row>
    <row r="635" spans="1:3" x14ac:dyDescent="0.2">
      <c r="A635" s="136">
        <v>859</v>
      </c>
      <c r="B635" s="132" t="s">
        <v>389</v>
      </c>
      <c r="C635" s="135" t="s">
        <v>439</v>
      </c>
    </row>
    <row r="636" spans="1:3" x14ac:dyDescent="0.2">
      <c r="A636" s="136">
        <v>860</v>
      </c>
      <c r="B636" s="132" t="s">
        <v>389</v>
      </c>
      <c r="C636" s="135" t="s">
        <v>439</v>
      </c>
    </row>
    <row r="637" spans="1:3" x14ac:dyDescent="0.2">
      <c r="A637" s="136">
        <v>861</v>
      </c>
      <c r="B637" s="132" t="s">
        <v>389</v>
      </c>
      <c r="C637" s="135" t="s">
        <v>439</v>
      </c>
    </row>
    <row r="638" spans="1:3" x14ac:dyDescent="0.2">
      <c r="A638" s="136">
        <v>862</v>
      </c>
      <c r="B638" s="132" t="s">
        <v>389</v>
      </c>
      <c r="C638" s="135" t="s">
        <v>439</v>
      </c>
    </row>
    <row r="639" spans="1:3" x14ac:dyDescent="0.2">
      <c r="A639" s="136">
        <v>863</v>
      </c>
      <c r="B639" s="132" t="s">
        <v>389</v>
      </c>
      <c r="C639" s="135" t="s">
        <v>439</v>
      </c>
    </row>
    <row r="640" spans="1:3" x14ac:dyDescent="0.2">
      <c r="A640" s="136">
        <v>864</v>
      </c>
      <c r="B640" s="132" t="s">
        <v>389</v>
      </c>
      <c r="C640" s="135" t="s">
        <v>439</v>
      </c>
    </row>
    <row r="641" spans="1:3" x14ac:dyDescent="0.2">
      <c r="A641" s="136">
        <v>865</v>
      </c>
      <c r="B641" s="132" t="s">
        <v>389</v>
      </c>
      <c r="C641" s="135" t="s">
        <v>439</v>
      </c>
    </row>
    <row r="642" spans="1:3" x14ac:dyDescent="0.2">
      <c r="A642" s="136">
        <v>866</v>
      </c>
      <c r="B642" s="132" t="s">
        <v>390</v>
      </c>
      <c r="C642" s="135" t="s">
        <v>440</v>
      </c>
    </row>
    <row r="643" spans="1:3" x14ac:dyDescent="0.2">
      <c r="A643" s="136">
        <v>867</v>
      </c>
      <c r="B643" s="132" t="s">
        <v>389</v>
      </c>
      <c r="C643" s="135" t="s">
        <v>439</v>
      </c>
    </row>
    <row r="644" spans="1:3" x14ac:dyDescent="0.2">
      <c r="A644" s="136">
        <v>868</v>
      </c>
      <c r="B644" s="132" t="s">
        <v>390</v>
      </c>
      <c r="C644" s="135" t="s">
        <v>440</v>
      </c>
    </row>
    <row r="645" spans="1:3" x14ac:dyDescent="0.2">
      <c r="A645" s="136">
        <v>869</v>
      </c>
      <c r="B645" s="132" t="s">
        <v>389</v>
      </c>
      <c r="C645" s="135" t="s">
        <v>439</v>
      </c>
    </row>
    <row r="646" spans="1:3" x14ac:dyDescent="0.2">
      <c r="A646" s="136">
        <v>870</v>
      </c>
      <c r="B646" s="132" t="s">
        <v>390</v>
      </c>
      <c r="C646" s="135" t="s">
        <v>440</v>
      </c>
    </row>
    <row r="647" spans="1:3" x14ac:dyDescent="0.2">
      <c r="A647" s="136">
        <v>871</v>
      </c>
      <c r="B647" s="132" t="s">
        <v>389</v>
      </c>
      <c r="C647" s="135" t="s">
        <v>439</v>
      </c>
    </row>
    <row r="648" spans="1:3" x14ac:dyDescent="0.2">
      <c r="A648" s="136">
        <v>872</v>
      </c>
      <c r="B648" s="132" t="s">
        <v>390</v>
      </c>
      <c r="C648" s="135" t="s">
        <v>440</v>
      </c>
    </row>
    <row r="649" spans="1:3" x14ac:dyDescent="0.2">
      <c r="A649" s="136">
        <v>873</v>
      </c>
      <c r="B649" s="132" t="s">
        <v>389</v>
      </c>
      <c r="C649" s="135" t="s">
        <v>439</v>
      </c>
    </row>
    <row r="650" spans="1:3" x14ac:dyDescent="0.2">
      <c r="A650" s="136">
        <v>874</v>
      </c>
      <c r="B650" s="132" t="s">
        <v>390</v>
      </c>
      <c r="C650" s="135" t="s">
        <v>440</v>
      </c>
    </row>
    <row r="651" spans="1:3" x14ac:dyDescent="0.2">
      <c r="A651" s="136">
        <v>875</v>
      </c>
      <c r="B651" s="132" t="s">
        <v>389</v>
      </c>
      <c r="C651" s="135" t="s">
        <v>439</v>
      </c>
    </row>
    <row r="652" spans="1:3" x14ac:dyDescent="0.2">
      <c r="A652" s="136">
        <v>876</v>
      </c>
      <c r="B652" s="132" t="s">
        <v>390</v>
      </c>
      <c r="C652" s="135" t="s">
        <v>440</v>
      </c>
    </row>
    <row r="653" spans="1:3" x14ac:dyDescent="0.2">
      <c r="A653" s="136">
        <v>877</v>
      </c>
      <c r="B653" s="132" t="s">
        <v>389</v>
      </c>
      <c r="C653" s="135" t="s">
        <v>439</v>
      </c>
    </row>
    <row r="654" spans="1:3" x14ac:dyDescent="0.2">
      <c r="A654" s="136">
        <v>878</v>
      </c>
      <c r="B654" s="132" t="s">
        <v>390</v>
      </c>
      <c r="C654" s="135" t="s">
        <v>440</v>
      </c>
    </row>
    <row r="655" spans="1:3" x14ac:dyDescent="0.2">
      <c r="A655" s="136">
        <v>879</v>
      </c>
      <c r="B655" s="132" t="s">
        <v>389</v>
      </c>
      <c r="C655" s="135" t="s">
        <v>439</v>
      </c>
    </row>
    <row r="656" spans="1:3" x14ac:dyDescent="0.2">
      <c r="A656" s="136">
        <v>880</v>
      </c>
      <c r="B656" s="132" t="s">
        <v>390</v>
      </c>
      <c r="C656" s="135" t="s">
        <v>440</v>
      </c>
    </row>
    <row r="657" spans="1:3" x14ac:dyDescent="0.2">
      <c r="A657" s="136">
        <v>881</v>
      </c>
      <c r="B657" s="132" t="s">
        <v>389</v>
      </c>
      <c r="C657" s="135" t="s">
        <v>439</v>
      </c>
    </row>
    <row r="658" spans="1:3" x14ac:dyDescent="0.2">
      <c r="A658" s="136">
        <v>882</v>
      </c>
      <c r="B658" s="132" t="s">
        <v>390</v>
      </c>
      <c r="C658" s="135" t="s">
        <v>440</v>
      </c>
    </row>
    <row r="659" spans="1:3" x14ac:dyDescent="0.2">
      <c r="A659" s="136">
        <v>883</v>
      </c>
      <c r="B659" s="132" t="s">
        <v>389</v>
      </c>
      <c r="C659" s="135" t="s">
        <v>439</v>
      </c>
    </row>
    <row r="660" spans="1:3" x14ac:dyDescent="0.2">
      <c r="A660" s="136">
        <v>884</v>
      </c>
      <c r="B660" s="132" t="s">
        <v>390</v>
      </c>
      <c r="C660" s="135" t="s">
        <v>440</v>
      </c>
    </row>
    <row r="661" spans="1:3" x14ac:dyDescent="0.2">
      <c r="A661" s="136">
        <v>885</v>
      </c>
      <c r="B661" s="132" t="s">
        <v>389</v>
      </c>
      <c r="C661" s="135" t="s">
        <v>439</v>
      </c>
    </row>
    <row r="662" spans="1:3" x14ac:dyDescent="0.2">
      <c r="A662" s="136">
        <v>886</v>
      </c>
      <c r="B662" s="132" t="s">
        <v>390</v>
      </c>
      <c r="C662" s="135" t="s">
        <v>440</v>
      </c>
    </row>
    <row r="663" spans="1:3" x14ac:dyDescent="0.2">
      <c r="A663" s="136">
        <v>887</v>
      </c>
      <c r="B663" s="132" t="s">
        <v>389</v>
      </c>
      <c r="C663" s="135" t="s">
        <v>439</v>
      </c>
    </row>
    <row r="664" spans="1:3" x14ac:dyDescent="0.2">
      <c r="A664" s="136">
        <v>888</v>
      </c>
      <c r="B664" s="132" t="s">
        <v>390</v>
      </c>
      <c r="C664" s="135" t="s">
        <v>440</v>
      </c>
    </row>
    <row r="665" spans="1:3" x14ac:dyDescent="0.2">
      <c r="A665" s="136">
        <v>889</v>
      </c>
      <c r="B665" s="132" t="s">
        <v>389</v>
      </c>
      <c r="C665" s="135" t="s">
        <v>439</v>
      </c>
    </row>
    <row r="666" spans="1:3" x14ac:dyDescent="0.2">
      <c r="A666" s="136">
        <v>890</v>
      </c>
      <c r="B666" s="132" t="s">
        <v>390</v>
      </c>
      <c r="C666" s="135" t="s">
        <v>440</v>
      </c>
    </row>
    <row r="667" spans="1:3" x14ac:dyDescent="0.2">
      <c r="A667" s="136">
        <v>891</v>
      </c>
      <c r="B667" s="132" t="s">
        <v>390</v>
      </c>
      <c r="C667" s="135" t="s">
        <v>440</v>
      </c>
    </row>
    <row r="668" spans="1:3" x14ac:dyDescent="0.2">
      <c r="A668" s="136">
        <v>892</v>
      </c>
      <c r="B668" s="132" t="s">
        <v>390</v>
      </c>
      <c r="C668" s="135" t="s">
        <v>440</v>
      </c>
    </row>
    <row r="669" spans="1:3" x14ac:dyDescent="0.2">
      <c r="A669" s="136">
        <v>893</v>
      </c>
      <c r="B669" s="132" t="s">
        <v>390</v>
      </c>
      <c r="C669" s="135" t="s">
        <v>440</v>
      </c>
    </row>
    <row r="670" spans="1:3" x14ac:dyDescent="0.2">
      <c r="A670" s="136">
        <v>894</v>
      </c>
      <c r="B670" s="132" t="s">
        <v>348</v>
      </c>
      <c r="C670" s="135" t="s">
        <v>440</v>
      </c>
    </row>
    <row r="671" spans="1:3" x14ac:dyDescent="0.2">
      <c r="A671" s="136">
        <v>895</v>
      </c>
      <c r="B671" s="132" t="s">
        <v>348</v>
      </c>
      <c r="C671" s="135" t="s">
        <v>440</v>
      </c>
    </row>
    <row r="672" spans="1:3" x14ac:dyDescent="0.2">
      <c r="A672" s="136">
        <v>896</v>
      </c>
      <c r="B672" s="132" t="s">
        <v>348</v>
      </c>
      <c r="C672" s="135" t="s">
        <v>440</v>
      </c>
    </row>
    <row r="673" spans="1:3" x14ac:dyDescent="0.2">
      <c r="A673" s="136">
        <v>897</v>
      </c>
      <c r="B673" s="132" t="s">
        <v>390</v>
      </c>
      <c r="C673" s="135" t="s">
        <v>440</v>
      </c>
    </row>
    <row r="674" spans="1:3" x14ac:dyDescent="0.2">
      <c r="A674" s="136">
        <v>898</v>
      </c>
      <c r="B674" s="132" t="s">
        <v>390</v>
      </c>
      <c r="C674" s="135" t="s">
        <v>440</v>
      </c>
    </row>
    <row r="675" spans="1:3" x14ac:dyDescent="0.2">
      <c r="A675" s="136">
        <v>899</v>
      </c>
      <c r="B675" s="132" t="s">
        <v>391</v>
      </c>
      <c r="C675" s="135" t="s">
        <v>440</v>
      </c>
    </row>
    <row r="676" spans="1:3" x14ac:dyDescent="0.2">
      <c r="A676" s="136">
        <v>900</v>
      </c>
      <c r="B676" s="132" t="s">
        <v>391</v>
      </c>
      <c r="C676" s="135" t="s">
        <v>440</v>
      </c>
    </row>
    <row r="677" spans="1:3" x14ac:dyDescent="0.2">
      <c r="A677" s="136">
        <v>901</v>
      </c>
      <c r="B677" s="132" t="s">
        <v>391</v>
      </c>
      <c r="C677" s="135" t="s">
        <v>440</v>
      </c>
    </row>
    <row r="678" spans="1:3" x14ac:dyDescent="0.2">
      <c r="A678" s="136">
        <v>902</v>
      </c>
      <c r="B678" s="132" t="s">
        <v>391</v>
      </c>
      <c r="C678" s="135" t="s">
        <v>440</v>
      </c>
    </row>
    <row r="679" spans="1:3" x14ac:dyDescent="0.2">
      <c r="A679" s="136">
        <v>903</v>
      </c>
      <c r="B679" s="132" t="s">
        <v>391</v>
      </c>
      <c r="C679" s="135" t="s">
        <v>440</v>
      </c>
    </row>
    <row r="680" spans="1:3" x14ac:dyDescent="0.2">
      <c r="A680" s="136">
        <v>904</v>
      </c>
      <c r="B680" s="132" t="s">
        <v>392</v>
      </c>
      <c r="C680" s="135" t="s">
        <v>440</v>
      </c>
    </row>
    <row r="681" spans="1:3" x14ac:dyDescent="0.2">
      <c r="A681" s="136">
        <v>905</v>
      </c>
      <c r="B681" s="132" t="s">
        <v>392</v>
      </c>
      <c r="C681" s="135" t="s">
        <v>440</v>
      </c>
    </row>
    <row r="682" spans="1:3" x14ac:dyDescent="0.2">
      <c r="A682" s="136">
        <v>906</v>
      </c>
      <c r="B682" s="132" t="s">
        <v>392</v>
      </c>
      <c r="C682" s="135" t="s">
        <v>440</v>
      </c>
    </row>
    <row r="683" spans="1:3" x14ac:dyDescent="0.2">
      <c r="A683" s="136">
        <v>907</v>
      </c>
      <c r="B683" s="132" t="s">
        <v>393</v>
      </c>
      <c r="C683" s="135" t="s">
        <v>440</v>
      </c>
    </row>
    <row r="684" spans="1:3" x14ac:dyDescent="0.2">
      <c r="A684" s="136">
        <v>908</v>
      </c>
      <c r="B684" s="132" t="s">
        <v>393</v>
      </c>
      <c r="C684" s="135" t="s">
        <v>440</v>
      </c>
    </row>
    <row r="685" spans="1:3" x14ac:dyDescent="0.2">
      <c r="A685" s="136">
        <v>909</v>
      </c>
      <c r="B685" s="132" t="s">
        <v>393</v>
      </c>
      <c r="C685" s="135" t="s">
        <v>440</v>
      </c>
    </row>
    <row r="686" spans="1:3" x14ac:dyDescent="0.2">
      <c r="A686" s="136">
        <v>910</v>
      </c>
      <c r="B686" s="132" t="s">
        <v>393</v>
      </c>
      <c r="C686" s="135" t="s">
        <v>440</v>
      </c>
    </row>
    <row r="687" spans="1:3" x14ac:dyDescent="0.2">
      <c r="A687" s="136">
        <v>911</v>
      </c>
      <c r="B687" s="132" t="s">
        <v>393</v>
      </c>
      <c r="C687" s="135" t="s">
        <v>440</v>
      </c>
    </row>
    <row r="688" spans="1:3" x14ac:dyDescent="0.2">
      <c r="A688" s="136">
        <v>912</v>
      </c>
      <c r="B688" s="132" t="s">
        <v>393</v>
      </c>
      <c r="C688" s="135" t="s">
        <v>440</v>
      </c>
    </row>
    <row r="689" spans="1:3" x14ac:dyDescent="0.2">
      <c r="A689" s="136">
        <v>913</v>
      </c>
      <c r="B689" s="132" t="s">
        <v>393</v>
      </c>
      <c r="C689" s="135" t="s">
        <v>440</v>
      </c>
    </row>
    <row r="690" spans="1:3" x14ac:dyDescent="0.2">
      <c r="A690" s="136">
        <v>914</v>
      </c>
      <c r="B690" s="132" t="s">
        <v>394</v>
      </c>
      <c r="C690" s="135" t="s">
        <v>439</v>
      </c>
    </row>
    <row r="691" spans="1:3" x14ac:dyDescent="0.2">
      <c r="A691" s="136">
        <v>915</v>
      </c>
      <c r="B691" s="132" t="s">
        <v>348</v>
      </c>
      <c r="C691" s="135" t="s">
        <v>439</v>
      </c>
    </row>
    <row r="692" spans="1:3" x14ac:dyDescent="0.2">
      <c r="A692" s="136">
        <v>916</v>
      </c>
      <c r="B692" s="132" t="s">
        <v>348</v>
      </c>
      <c r="C692" s="135" t="s">
        <v>439</v>
      </c>
    </row>
    <row r="693" spans="1:3" x14ac:dyDescent="0.2">
      <c r="A693" s="136">
        <v>917</v>
      </c>
      <c r="B693" s="132" t="s">
        <v>348</v>
      </c>
      <c r="C693" s="135" t="s">
        <v>439</v>
      </c>
    </row>
    <row r="694" spans="1:3" x14ac:dyDescent="0.2">
      <c r="A694" s="136">
        <v>918</v>
      </c>
      <c r="B694" s="132" t="s">
        <v>284</v>
      </c>
      <c r="C694" s="135" t="s">
        <v>439</v>
      </c>
    </row>
    <row r="695" spans="1:3" x14ac:dyDescent="0.2">
      <c r="A695" s="136">
        <v>919</v>
      </c>
      <c r="B695" s="132" t="s">
        <v>395</v>
      </c>
      <c r="C695" s="135" t="s">
        <v>439</v>
      </c>
    </row>
    <row r="696" spans="1:3" x14ac:dyDescent="0.2">
      <c r="A696" s="136">
        <v>920</v>
      </c>
      <c r="B696" s="132" t="s">
        <v>395</v>
      </c>
      <c r="C696" s="135" t="s">
        <v>439</v>
      </c>
    </row>
    <row r="697" spans="1:3" x14ac:dyDescent="0.2">
      <c r="A697" s="136">
        <v>922</v>
      </c>
      <c r="B697" s="132" t="s">
        <v>307</v>
      </c>
      <c r="C697" s="135" t="s">
        <v>439</v>
      </c>
    </row>
    <row r="698" spans="1:3" x14ac:dyDescent="0.2">
      <c r="A698" s="136">
        <v>923</v>
      </c>
      <c r="B698" s="132" t="s">
        <v>307</v>
      </c>
      <c r="C698" s="135" t="s">
        <v>439</v>
      </c>
    </row>
    <row r="699" spans="1:3" x14ac:dyDescent="0.2">
      <c r="A699" s="136">
        <v>924</v>
      </c>
      <c r="B699" s="132" t="s">
        <v>307</v>
      </c>
      <c r="C699" s="135" t="s">
        <v>439</v>
      </c>
    </row>
    <row r="700" spans="1:3" x14ac:dyDescent="0.2">
      <c r="A700" s="136">
        <v>925</v>
      </c>
      <c r="B700" s="132" t="s">
        <v>396</v>
      </c>
      <c r="C700" s="135" t="s">
        <v>435</v>
      </c>
    </row>
    <row r="701" spans="1:3" x14ac:dyDescent="0.2">
      <c r="A701" s="136">
        <v>926</v>
      </c>
      <c r="B701" s="132" t="s">
        <v>337</v>
      </c>
      <c r="C701" s="135" t="s">
        <v>435</v>
      </c>
    </row>
    <row r="702" spans="1:3" x14ac:dyDescent="0.2">
      <c r="A702" s="136">
        <v>927</v>
      </c>
      <c r="B702" s="132" t="s">
        <v>339</v>
      </c>
      <c r="C702" s="135" t="s">
        <v>435</v>
      </c>
    </row>
    <row r="703" spans="1:3" x14ac:dyDescent="0.2">
      <c r="A703" s="136">
        <v>928</v>
      </c>
      <c r="B703" s="132" t="s">
        <v>338</v>
      </c>
      <c r="C703" s="135" t="s">
        <v>435</v>
      </c>
    </row>
    <row r="704" spans="1:3" x14ac:dyDescent="0.2">
      <c r="A704" s="136">
        <v>929</v>
      </c>
      <c r="B704" s="132" t="s">
        <v>391</v>
      </c>
      <c r="C704" s="135" t="s">
        <v>440</v>
      </c>
    </row>
    <row r="705" spans="1:3" x14ac:dyDescent="0.2">
      <c r="A705" s="136">
        <v>930</v>
      </c>
      <c r="B705" s="132" t="s">
        <v>391</v>
      </c>
      <c r="C705" s="135" t="s">
        <v>440</v>
      </c>
    </row>
    <row r="706" spans="1:3" x14ac:dyDescent="0.2">
      <c r="A706" s="136">
        <v>931</v>
      </c>
      <c r="B706" s="132" t="s">
        <v>391</v>
      </c>
      <c r="C706" s="135" t="s">
        <v>440</v>
      </c>
    </row>
    <row r="707" spans="1:3" x14ac:dyDescent="0.2">
      <c r="A707" s="136">
        <v>932</v>
      </c>
      <c r="B707" s="132" t="s">
        <v>397</v>
      </c>
      <c r="C707" s="135" t="s">
        <v>439</v>
      </c>
    </row>
    <row r="708" spans="1:3" x14ac:dyDescent="0.2">
      <c r="A708" s="136">
        <v>933</v>
      </c>
      <c r="B708" s="132" t="s">
        <v>389</v>
      </c>
      <c r="C708" s="135" t="s">
        <v>439</v>
      </c>
    </row>
    <row r="709" spans="1:3" x14ac:dyDescent="0.2">
      <c r="A709" s="136">
        <v>934</v>
      </c>
      <c r="B709" s="132" t="s">
        <v>390</v>
      </c>
      <c r="C709" s="135" t="s">
        <v>440</v>
      </c>
    </row>
    <row r="710" spans="1:3" x14ac:dyDescent="0.2">
      <c r="A710" s="136">
        <v>935</v>
      </c>
      <c r="B710" s="132" t="s">
        <v>398</v>
      </c>
      <c r="C710" s="135" t="s">
        <v>439</v>
      </c>
    </row>
    <row r="711" spans="1:3" x14ac:dyDescent="0.2">
      <c r="A711" s="136">
        <v>936</v>
      </c>
      <c r="B711" s="132" t="s">
        <v>398</v>
      </c>
      <c r="C711" s="135" t="s">
        <v>439</v>
      </c>
    </row>
    <row r="712" spans="1:3" x14ac:dyDescent="0.2">
      <c r="A712" s="136">
        <v>937</v>
      </c>
      <c r="B712" s="132" t="s">
        <v>398</v>
      </c>
      <c r="C712" s="135" t="s">
        <v>439</v>
      </c>
    </row>
    <row r="713" spans="1:3" x14ac:dyDescent="0.2">
      <c r="A713" s="136">
        <v>938</v>
      </c>
      <c r="B713" s="132" t="s">
        <v>398</v>
      </c>
      <c r="C713" s="135" t="s">
        <v>439</v>
      </c>
    </row>
    <row r="714" spans="1:3" x14ac:dyDescent="0.2">
      <c r="A714" s="136">
        <v>939</v>
      </c>
      <c r="B714" s="132" t="s">
        <v>398</v>
      </c>
      <c r="C714" s="135" t="s">
        <v>439</v>
      </c>
    </row>
    <row r="715" spans="1:3" x14ac:dyDescent="0.2">
      <c r="A715" s="136">
        <v>940</v>
      </c>
      <c r="B715" s="132" t="s">
        <v>399</v>
      </c>
      <c r="C715" s="135" t="s">
        <v>436</v>
      </c>
    </row>
    <row r="716" spans="1:3" x14ac:dyDescent="0.2">
      <c r="A716" s="136">
        <v>941</v>
      </c>
      <c r="B716" s="132" t="s">
        <v>400</v>
      </c>
      <c r="C716" s="135" t="s">
        <v>436</v>
      </c>
    </row>
    <row r="717" spans="1:3" x14ac:dyDescent="0.2">
      <c r="A717" s="136">
        <v>942</v>
      </c>
      <c r="B717" s="132" t="s">
        <v>253</v>
      </c>
      <c r="C717" s="135" t="s">
        <v>439</v>
      </c>
    </row>
    <row r="718" spans="1:3" x14ac:dyDescent="0.2">
      <c r="A718" s="136">
        <v>943</v>
      </c>
      <c r="B718" s="132" t="s">
        <v>244</v>
      </c>
      <c r="C718" s="135" t="s">
        <v>439</v>
      </c>
    </row>
    <row r="719" spans="1:3" x14ac:dyDescent="0.2">
      <c r="A719" s="136">
        <v>944</v>
      </c>
      <c r="B719" s="132" t="s">
        <v>244</v>
      </c>
      <c r="C719" s="135" t="s">
        <v>439</v>
      </c>
    </row>
    <row r="720" spans="1:3" x14ac:dyDescent="0.2">
      <c r="A720" s="136">
        <v>945</v>
      </c>
      <c r="B720" s="132" t="s">
        <v>244</v>
      </c>
      <c r="C720" s="135" t="s">
        <v>439</v>
      </c>
    </row>
    <row r="721" spans="1:3" x14ac:dyDescent="0.2">
      <c r="A721" s="136">
        <v>946</v>
      </c>
      <c r="B721" s="132" t="s">
        <v>244</v>
      </c>
      <c r="C721" s="135" t="s">
        <v>439</v>
      </c>
    </row>
    <row r="722" spans="1:3" x14ac:dyDescent="0.2">
      <c r="A722" s="136">
        <v>947</v>
      </c>
      <c r="B722" s="132" t="s">
        <v>401</v>
      </c>
      <c r="C722" s="135" t="s">
        <v>439</v>
      </c>
    </row>
    <row r="723" spans="1:3" x14ac:dyDescent="0.2">
      <c r="A723" s="136">
        <v>948</v>
      </c>
      <c r="B723" s="132" t="s">
        <v>402</v>
      </c>
      <c r="C723" s="135" t="s">
        <v>439</v>
      </c>
    </row>
    <row r="724" spans="1:3" x14ac:dyDescent="0.2">
      <c r="A724" s="136">
        <v>949</v>
      </c>
      <c r="B724" s="132" t="s">
        <v>403</v>
      </c>
      <c r="C724" s="135" t="s">
        <v>439</v>
      </c>
    </row>
    <row r="725" spans="1:3" x14ac:dyDescent="0.2">
      <c r="A725" s="136">
        <v>950</v>
      </c>
      <c r="B725" s="132" t="s">
        <v>404</v>
      </c>
      <c r="C725" s="135" t="s">
        <v>440</v>
      </c>
    </row>
    <row r="726" spans="1:3" x14ac:dyDescent="0.2">
      <c r="A726" s="136">
        <v>951</v>
      </c>
      <c r="B726" s="132" t="s">
        <v>405</v>
      </c>
      <c r="C726" s="135" t="s">
        <v>440</v>
      </c>
    </row>
    <row r="727" spans="1:3" x14ac:dyDescent="0.2">
      <c r="A727" s="136">
        <v>952</v>
      </c>
      <c r="B727" s="132" t="s">
        <v>406</v>
      </c>
      <c r="C727" s="135" t="s">
        <v>439</v>
      </c>
    </row>
    <row r="728" spans="1:3" x14ac:dyDescent="0.2">
      <c r="A728" s="136">
        <v>953</v>
      </c>
      <c r="B728" s="132" t="s">
        <v>407</v>
      </c>
      <c r="C728" s="135" t="s">
        <v>439</v>
      </c>
    </row>
    <row r="729" spans="1:3" x14ac:dyDescent="0.2">
      <c r="A729" s="136">
        <v>954</v>
      </c>
      <c r="B729" s="132" t="s">
        <v>408</v>
      </c>
      <c r="C729" s="135" t="s">
        <v>439</v>
      </c>
    </row>
    <row r="730" spans="1:3" x14ac:dyDescent="0.2">
      <c r="A730" s="136">
        <v>955</v>
      </c>
      <c r="B730" s="132" t="s">
        <v>409</v>
      </c>
      <c r="C730" s="135" t="s">
        <v>439</v>
      </c>
    </row>
    <row r="731" spans="1:3" x14ac:dyDescent="0.2">
      <c r="A731" s="136">
        <v>956</v>
      </c>
      <c r="B731" s="132" t="s">
        <v>410</v>
      </c>
      <c r="C731" s="135" t="s">
        <v>439</v>
      </c>
    </row>
    <row r="732" spans="1:3" x14ac:dyDescent="0.2">
      <c r="A732" s="136">
        <v>957</v>
      </c>
      <c r="B732" s="132" t="s">
        <v>411</v>
      </c>
      <c r="C732" s="135" t="s">
        <v>439</v>
      </c>
    </row>
    <row r="733" spans="1:3" x14ac:dyDescent="0.2">
      <c r="A733" s="136">
        <v>958</v>
      </c>
      <c r="B733" s="132" t="s">
        <v>412</v>
      </c>
      <c r="C733" s="135" t="s">
        <v>439</v>
      </c>
    </row>
    <row r="734" spans="1:3" x14ac:dyDescent="0.2">
      <c r="A734" s="136">
        <v>959</v>
      </c>
      <c r="B734" s="132" t="s">
        <v>413</v>
      </c>
      <c r="C734" s="135" t="s">
        <v>439</v>
      </c>
    </row>
    <row r="735" spans="1:3" x14ac:dyDescent="0.2">
      <c r="A735" s="136">
        <v>960</v>
      </c>
      <c r="B735" s="132" t="s">
        <v>414</v>
      </c>
      <c r="C735" s="135" t="s">
        <v>439</v>
      </c>
    </row>
    <row r="736" spans="1:3" x14ac:dyDescent="0.2">
      <c r="A736" s="136">
        <v>961</v>
      </c>
      <c r="B736" s="132" t="s">
        <v>415</v>
      </c>
      <c r="C736" s="135" t="s">
        <v>439</v>
      </c>
    </row>
    <row r="737" spans="1:3" x14ac:dyDescent="0.2">
      <c r="A737" s="136">
        <v>962</v>
      </c>
      <c r="B737" s="132" t="s">
        <v>416</v>
      </c>
      <c r="C737" s="135" t="s">
        <v>439</v>
      </c>
    </row>
    <row r="738" spans="1:3" x14ac:dyDescent="0.2">
      <c r="A738" s="136">
        <v>963</v>
      </c>
      <c r="B738" s="132" t="s">
        <v>417</v>
      </c>
      <c r="C738" s="135" t="s">
        <v>439</v>
      </c>
    </row>
    <row r="739" spans="1:3" x14ac:dyDescent="0.2">
      <c r="A739" s="136">
        <v>964</v>
      </c>
      <c r="B739" s="132" t="s">
        <v>418</v>
      </c>
      <c r="C739" s="135" t="s">
        <v>439</v>
      </c>
    </row>
    <row r="740" spans="1:3" x14ac:dyDescent="0.2">
      <c r="A740" s="136">
        <v>965</v>
      </c>
      <c r="B740" s="132" t="s">
        <v>419</v>
      </c>
      <c r="C740" s="135" t="s">
        <v>439</v>
      </c>
    </row>
    <row r="741" spans="1:3" x14ac:dyDescent="0.2">
      <c r="A741" s="136">
        <v>966</v>
      </c>
      <c r="B741" s="132" t="s">
        <v>264</v>
      </c>
      <c r="C741" s="135" t="s">
        <v>440</v>
      </c>
    </row>
    <row r="742" spans="1:3" x14ac:dyDescent="0.2">
      <c r="A742" s="136">
        <v>967</v>
      </c>
      <c r="B742" s="132" t="s">
        <v>276</v>
      </c>
      <c r="C742" s="135" t="s">
        <v>439</v>
      </c>
    </row>
    <row r="743" spans="1:3" x14ac:dyDescent="0.2">
      <c r="A743" s="136">
        <v>968</v>
      </c>
      <c r="B743" s="132" t="s">
        <v>276</v>
      </c>
      <c r="C743" s="135" t="s">
        <v>439</v>
      </c>
    </row>
    <row r="744" spans="1:3" x14ac:dyDescent="0.2">
      <c r="A744" s="136">
        <v>969</v>
      </c>
      <c r="B744" s="132" t="s">
        <v>419</v>
      </c>
      <c r="C744" s="135" t="s">
        <v>439</v>
      </c>
    </row>
    <row r="745" spans="1:3" x14ac:dyDescent="0.2">
      <c r="A745" s="136">
        <v>970</v>
      </c>
      <c r="B745" s="132" t="s">
        <v>232</v>
      </c>
      <c r="C745" s="135" t="s">
        <v>439</v>
      </c>
    </row>
    <row r="746" spans="1:3" x14ac:dyDescent="0.2">
      <c r="A746" s="136">
        <v>971</v>
      </c>
      <c r="B746" s="132" t="s">
        <v>420</v>
      </c>
      <c r="C746" s="135" t="s">
        <v>439</v>
      </c>
    </row>
    <row r="747" spans="1:3" x14ac:dyDescent="0.2">
      <c r="A747" s="136">
        <v>972</v>
      </c>
      <c r="B747" s="132" t="s">
        <v>421</v>
      </c>
      <c r="C747" s="135" t="s">
        <v>439</v>
      </c>
    </row>
    <row r="748" spans="1:3" x14ac:dyDescent="0.2">
      <c r="A748" s="136">
        <v>973</v>
      </c>
      <c r="B748" s="132" t="s">
        <v>274</v>
      </c>
      <c r="C748" s="135" t="s">
        <v>439</v>
      </c>
    </row>
    <row r="749" spans="1:3" x14ac:dyDescent="0.2">
      <c r="A749" s="136">
        <v>974</v>
      </c>
      <c r="B749" s="132" t="s">
        <v>300</v>
      </c>
      <c r="C749" s="135" t="s">
        <v>439</v>
      </c>
    </row>
    <row r="750" spans="1:3" x14ac:dyDescent="0.2">
      <c r="A750" s="136">
        <v>975</v>
      </c>
      <c r="B750" s="132" t="s">
        <v>422</v>
      </c>
      <c r="C750" s="135" t="s">
        <v>439</v>
      </c>
    </row>
    <row r="751" spans="1:3" x14ac:dyDescent="0.2">
      <c r="A751" s="136">
        <v>976</v>
      </c>
      <c r="B751" s="132" t="s">
        <v>423</v>
      </c>
      <c r="C751" s="135" t="s">
        <v>439</v>
      </c>
    </row>
    <row r="752" spans="1:3" x14ac:dyDescent="0.2">
      <c r="A752" s="136">
        <v>978</v>
      </c>
      <c r="B752" s="132" t="s">
        <v>258</v>
      </c>
      <c r="C752" s="135" t="s">
        <v>440</v>
      </c>
    </row>
    <row r="753" spans="1:3" x14ac:dyDescent="0.2">
      <c r="A753" s="136">
        <v>979</v>
      </c>
      <c r="B753" s="132" t="s">
        <v>297</v>
      </c>
      <c r="C753" s="135" t="s">
        <v>440</v>
      </c>
    </row>
    <row r="754" spans="1:3" x14ac:dyDescent="0.2">
      <c r="A754" s="136">
        <v>980</v>
      </c>
      <c r="B754" s="132" t="s">
        <v>424</v>
      </c>
      <c r="C754" s="135" t="s">
        <v>439</v>
      </c>
    </row>
    <row r="755" spans="1:3" x14ac:dyDescent="0.2">
      <c r="A755" s="136">
        <v>981</v>
      </c>
      <c r="B755" s="132" t="s">
        <v>425</v>
      </c>
      <c r="C755" s="135" t="s">
        <v>440</v>
      </c>
    </row>
    <row r="756" spans="1:3" x14ac:dyDescent="0.2">
      <c r="A756" s="136">
        <v>982</v>
      </c>
      <c r="B756" s="132" t="s">
        <v>426</v>
      </c>
      <c r="C756" s="135" t="s">
        <v>439</v>
      </c>
    </row>
    <row r="757" spans="1:3" x14ac:dyDescent="0.2">
      <c r="A757" s="136">
        <v>983</v>
      </c>
      <c r="B757" s="132" t="s">
        <v>427</v>
      </c>
      <c r="C757" s="135" t="s">
        <v>439</v>
      </c>
    </row>
    <row r="758" spans="1:3" x14ac:dyDescent="0.2">
      <c r="A758" s="136">
        <v>984</v>
      </c>
      <c r="B758" s="132" t="s">
        <v>428</v>
      </c>
      <c r="C758" s="135" t="s">
        <v>439</v>
      </c>
    </row>
    <row r="759" spans="1:3" x14ac:dyDescent="0.2">
      <c r="A759" s="136">
        <v>985</v>
      </c>
      <c r="B759" s="132" t="s">
        <v>429</v>
      </c>
      <c r="C759" s="135" t="s">
        <v>439</v>
      </c>
    </row>
    <row r="760" spans="1:3" x14ac:dyDescent="0.2">
      <c r="A760" s="136">
        <v>989</v>
      </c>
      <c r="B760" s="132" t="s">
        <v>313</v>
      </c>
      <c r="C760" s="135" t="s">
        <v>439</v>
      </c>
    </row>
    <row r="761" spans="1:3" x14ac:dyDescent="0.2">
      <c r="A761" s="136">
        <v>990</v>
      </c>
      <c r="B761" s="132" t="s">
        <v>314</v>
      </c>
      <c r="C761" s="135" t="s">
        <v>440</v>
      </c>
    </row>
    <row r="762" spans="1:3" x14ac:dyDescent="0.2">
      <c r="A762" s="136">
        <v>991</v>
      </c>
      <c r="B762" s="132" t="s">
        <v>264</v>
      </c>
      <c r="C762" s="135" t="s">
        <v>440</v>
      </c>
    </row>
    <row r="763" spans="1:3" x14ac:dyDescent="0.2">
      <c r="A763" s="136">
        <v>996</v>
      </c>
      <c r="B763" s="132" t="s">
        <v>343</v>
      </c>
      <c r="C763" s="135" t="s">
        <v>439</v>
      </c>
    </row>
    <row r="764" spans="1:3" x14ac:dyDescent="0.2">
      <c r="A764" s="136">
        <v>997</v>
      </c>
      <c r="B764" s="132" t="s">
        <v>430</v>
      </c>
      <c r="C764" s="135" t="s">
        <v>439</v>
      </c>
    </row>
  </sheetData>
  <hyperlinks>
    <hyperlink ref="A1" location="Overview!A1" display="Back to Overview" xr:uid="{00000000-0004-0000-0800-000000000000}"/>
    <hyperlink ref="A1" location="Overview!A1" display="Back to Overview" xr:uid="{00000000-0004-0000-08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2"/>
  <sheetViews>
    <sheetView workbookViewId="0"/>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29" t="s">
        <v>27</v>
      </c>
      <c r="B1" s="129"/>
    </row>
    <row r="2" spans="1:6" ht="36.75" customHeight="1" x14ac:dyDescent="0.2">
      <c r="A2" s="283" t="str">
        <f>Overview!B4&amp; " - Effective from "&amp;Overview!C4&amp;" - "&amp;Overview!E4&amp;" Residual Charging Bands"</f>
        <v>IDCSL  GSP B - Effective from 2025/26 - Final Residual Charging Bands</v>
      </c>
      <c r="B2" s="284"/>
      <c r="C2" s="284"/>
      <c r="D2" s="284"/>
      <c r="E2" s="284"/>
      <c r="F2" s="284"/>
    </row>
    <row r="4" spans="1:6" ht="25.5" x14ac:dyDescent="0.2">
      <c r="A4" s="149" t="s">
        <v>617</v>
      </c>
      <c r="B4" s="149" t="s">
        <v>613</v>
      </c>
      <c r="C4" s="149" t="s">
        <v>620</v>
      </c>
      <c r="D4" s="149" t="s">
        <v>624</v>
      </c>
      <c r="E4" s="149" t="s">
        <v>625</v>
      </c>
      <c r="F4" s="20" t="s">
        <v>627</v>
      </c>
    </row>
    <row r="5" spans="1:6" ht="14.25" x14ac:dyDescent="0.2">
      <c r="A5" s="150" t="s">
        <v>168</v>
      </c>
      <c r="B5" s="151" t="s">
        <v>615</v>
      </c>
      <c r="C5" s="151" t="s">
        <v>616</v>
      </c>
      <c r="D5" s="157" t="s">
        <v>616</v>
      </c>
      <c r="E5" s="157" t="s">
        <v>616</v>
      </c>
      <c r="F5" s="155"/>
    </row>
    <row r="6" spans="1:6" ht="14.25" customHeight="1" x14ac:dyDescent="0.2">
      <c r="A6" s="286" t="s">
        <v>628</v>
      </c>
      <c r="B6" s="151">
        <v>1</v>
      </c>
      <c r="C6" s="151" t="s">
        <v>621</v>
      </c>
      <c r="D6" s="158">
        <v>0</v>
      </c>
      <c r="E6" s="158">
        <v>3571</v>
      </c>
      <c r="F6" s="155"/>
    </row>
    <row r="7" spans="1:6" ht="14.25" x14ac:dyDescent="0.2">
      <c r="A7" s="287"/>
      <c r="B7" s="151">
        <v>2</v>
      </c>
      <c r="C7" s="151" t="s">
        <v>621</v>
      </c>
      <c r="D7" s="158">
        <v>3571</v>
      </c>
      <c r="E7" s="158">
        <v>12553</v>
      </c>
      <c r="F7" s="155"/>
    </row>
    <row r="8" spans="1:6" ht="14.25" x14ac:dyDescent="0.2">
      <c r="A8" s="287"/>
      <c r="B8" s="151">
        <v>3</v>
      </c>
      <c r="C8" s="151" t="s">
        <v>621</v>
      </c>
      <c r="D8" s="158">
        <v>12553</v>
      </c>
      <c r="E8" s="158">
        <v>25279</v>
      </c>
      <c r="F8" s="155"/>
    </row>
    <row r="9" spans="1:6" ht="14.25" x14ac:dyDescent="0.2">
      <c r="A9" s="288"/>
      <c r="B9" s="151">
        <v>4</v>
      </c>
      <c r="C9" s="151" t="s">
        <v>621</v>
      </c>
      <c r="D9" s="158">
        <v>25279</v>
      </c>
      <c r="E9" s="158" t="s">
        <v>623</v>
      </c>
      <c r="F9" s="155"/>
    </row>
    <row r="10" spans="1:6" ht="14.25" x14ac:dyDescent="0.2">
      <c r="A10" s="286" t="s">
        <v>631</v>
      </c>
      <c r="B10" s="151">
        <v>1</v>
      </c>
      <c r="C10" s="151" t="s">
        <v>622</v>
      </c>
      <c r="D10" s="158">
        <v>0</v>
      </c>
      <c r="E10" s="158">
        <v>80</v>
      </c>
      <c r="F10" s="155"/>
    </row>
    <row r="11" spans="1:6" ht="14.25" x14ac:dyDescent="0.2">
      <c r="A11" s="287"/>
      <c r="B11" s="151">
        <v>2</v>
      </c>
      <c r="C11" s="151" t="s">
        <v>622</v>
      </c>
      <c r="D11" s="158">
        <v>80</v>
      </c>
      <c r="E11" s="158">
        <v>150</v>
      </c>
      <c r="F11" s="155"/>
    </row>
    <row r="12" spans="1:6" ht="14.25" x14ac:dyDescent="0.2">
      <c r="A12" s="287"/>
      <c r="B12" s="151">
        <v>3</v>
      </c>
      <c r="C12" s="151" t="s">
        <v>622</v>
      </c>
      <c r="D12" s="158">
        <v>150</v>
      </c>
      <c r="E12" s="158">
        <v>231</v>
      </c>
      <c r="F12" s="155"/>
    </row>
    <row r="13" spans="1:6" ht="14.25" x14ac:dyDescent="0.2">
      <c r="A13" s="288"/>
      <c r="B13" s="151">
        <v>4</v>
      </c>
      <c r="C13" s="151" t="s">
        <v>622</v>
      </c>
      <c r="D13" s="158">
        <v>231</v>
      </c>
      <c r="E13" s="158" t="s">
        <v>623</v>
      </c>
      <c r="F13" s="155"/>
    </row>
    <row r="14" spans="1:6" ht="15" x14ac:dyDescent="0.2">
      <c r="A14" s="286" t="s">
        <v>630</v>
      </c>
      <c r="B14" s="151">
        <v>1</v>
      </c>
      <c r="C14" s="151" t="s">
        <v>622</v>
      </c>
      <c r="D14" s="158">
        <v>0</v>
      </c>
      <c r="E14" s="158">
        <v>422</v>
      </c>
      <c r="F14" s="156"/>
    </row>
    <row r="15" spans="1:6" ht="15" x14ac:dyDescent="0.2">
      <c r="A15" s="287"/>
      <c r="B15" s="151">
        <v>2</v>
      </c>
      <c r="C15" s="151" t="s">
        <v>622</v>
      </c>
      <c r="D15" s="158">
        <v>422</v>
      </c>
      <c r="E15" s="158">
        <v>1000</v>
      </c>
      <c r="F15" s="156"/>
    </row>
    <row r="16" spans="1:6" ht="15" x14ac:dyDescent="0.2">
      <c r="A16" s="287"/>
      <c r="B16" s="151">
        <v>3</v>
      </c>
      <c r="C16" s="151" t="s">
        <v>622</v>
      </c>
      <c r="D16" s="158">
        <v>1000</v>
      </c>
      <c r="E16" s="158">
        <v>1800</v>
      </c>
      <c r="F16" s="156"/>
    </row>
    <row r="17" spans="1:6" ht="15" x14ac:dyDescent="0.2">
      <c r="A17" s="288"/>
      <c r="B17" s="151">
        <v>4</v>
      </c>
      <c r="C17" s="151" t="s">
        <v>622</v>
      </c>
      <c r="D17" s="158">
        <v>1800</v>
      </c>
      <c r="E17" s="158" t="s">
        <v>623</v>
      </c>
      <c r="F17" s="156"/>
    </row>
    <row r="18" spans="1:6" ht="15" x14ac:dyDescent="0.2">
      <c r="A18" s="289" t="s">
        <v>629</v>
      </c>
      <c r="B18" s="151">
        <v>1</v>
      </c>
      <c r="C18" s="151" t="s">
        <v>622</v>
      </c>
      <c r="D18" s="158">
        <v>0</v>
      </c>
      <c r="E18" s="158">
        <v>5000</v>
      </c>
      <c r="F18" s="156"/>
    </row>
    <row r="19" spans="1:6" ht="15" x14ac:dyDescent="0.2">
      <c r="A19" s="290"/>
      <c r="B19" s="151">
        <v>2</v>
      </c>
      <c r="C19" s="151" t="s">
        <v>622</v>
      </c>
      <c r="D19" s="158">
        <v>5000</v>
      </c>
      <c r="E19" s="158">
        <v>12000</v>
      </c>
      <c r="F19" s="156"/>
    </row>
    <row r="20" spans="1:6" ht="15" x14ac:dyDescent="0.2">
      <c r="A20" s="290"/>
      <c r="B20" s="151">
        <v>3</v>
      </c>
      <c r="C20" s="151" t="s">
        <v>622</v>
      </c>
      <c r="D20" s="158">
        <v>12000</v>
      </c>
      <c r="E20" s="158">
        <v>21500</v>
      </c>
      <c r="F20" s="156"/>
    </row>
    <row r="21" spans="1:6" ht="15" x14ac:dyDescent="0.2">
      <c r="A21" s="291"/>
      <c r="B21" s="151">
        <v>4</v>
      </c>
      <c r="C21" s="151" t="s">
        <v>622</v>
      </c>
      <c r="D21" s="158">
        <v>21500</v>
      </c>
      <c r="E21" s="158" t="s">
        <v>623</v>
      </c>
      <c r="F21" s="156"/>
    </row>
    <row r="22" spans="1:6" x14ac:dyDescent="0.2">
      <c r="A22" t="s">
        <v>626</v>
      </c>
    </row>
  </sheetData>
  <mergeCells count="5">
    <mergeCell ref="A10:A13"/>
    <mergeCell ref="A14:A17"/>
    <mergeCell ref="A18:A21"/>
    <mergeCell ref="A6:A9"/>
    <mergeCell ref="A2:F2"/>
  </mergeCells>
  <hyperlinks>
    <hyperlink ref="A1" location="Overview!A1" display="Back to Overview" xr:uid="{00000000-0004-0000-0900-000000000000}"/>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40"/>
  <sheetViews>
    <sheetView showGridLines="0" workbookViewId="0">
      <selection activeCell="H14" sqref="H14"/>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29" t="s">
        <v>27</v>
      </c>
    </row>
    <row r="2" spans="1:6" ht="33" customHeight="1" x14ac:dyDescent="0.2">
      <c r="A2" s="220" t="str">
        <f>Overview!C4&amp;" - Effective from "&amp;Overview!D4&amp;" - "&amp;Overview!F4&amp;" TNUoS Mapping"</f>
        <v>2025/26 - Effective from 1 April 2025 -  TNUoS Mapping</v>
      </c>
      <c r="B2" s="220"/>
      <c r="C2" s="220"/>
      <c r="D2" s="220"/>
      <c r="E2" s="220"/>
      <c r="F2" s="220"/>
    </row>
    <row r="3" spans="1:6" x14ac:dyDescent="0.2">
      <c r="A3" s="149" t="s">
        <v>687</v>
      </c>
      <c r="B3" s="149" t="s">
        <v>688</v>
      </c>
      <c r="C3" s="159"/>
      <c r="D3" s="159"/>
      <c r="E3" s="159"/>
      <c r="F3" s="159"/>
    </row>
    <row r="4" spans="1:6" x14ac:dyDescent="0.2">
      <c r="A4" s="160" t="s">
        <v>686</v>
      </c>
      <c r="B4" s="160" t="s">
        <v>689</v>
      </c>
      <c r="C4" s="159"/>
      <c r="D4" s="159"/>
      <c r="E4" s="159"/>
      <c r="F4" s="159"/>
    </row>
    <row r="5" spans="1:6" x14ac:dyDescent="0.2">
      <c r="A5" s="161" t="s">
        <v>500</v>
      </c>
      <c r="B5" s="161" t="s">
        <v>690</v>
      </c>
      <c r="C5" s="159"/>
      <c r="D5" s="159"/>
      <c r="E5" s="159"/>
      <c r="F5" s="159"/>
    </row>
    <row r="6" spans="1:6" x14ac:dyDescent="0.2">
      <c r="A6" s="161" t="s">
        <v>633</v>
      </c>
      <c r="B6" s="161" t="str">
        <f>$B$5</f>
        <v>n/a (Non-Final Demand Site)</v>
      </c>
      <c r="C6" s="159"/>
      <c r="D6" s="159"/>
      <c r="E6" s="159"/>
      <c r="F6" s="159"/>
    </row>
    <row r="7" spans="1:6" x14ac:dyDescent="0.2">
      <c r="A7" s="160" t="s">
        <v>634</v>
      </c>
      <c r="B7" s="160" t="s">
        <v>691</v>
      </c>
      <c r="C7" s="159"/>
      <c r="D7" s="159"/>
      <c r="E7" s="159"/>
      <c r="F7" s="159"/>
    </row>
    <row r="8" spans="1:6" x14ac:dyDescent="0.2">
      <c r="A8" s="160" t="s">
        <v>635</v>
      </c>
      <c r="B8" s="160" t="s">
        <v>692</v>
      </c>
      <c r="C8" s="159"/>
      <c r="D8" s="159"/>
      <c r="E8" s="159"/>
      <c r="F8" s="159"/>
    </row>
    <row r="9" spans="1:6" x14ac:dyDescent="0.2">
      <c r="A9" s="160" t="s">
        <v>636</v>
      </c>
      <c r="B9" s="160" t="s">
        <v>693</v>
      </c>
      <c r="C9" s="159"/>
      <c r="D9" s="159"/>
      <c r="E9" s="159"/>
      <c r="F9" s="159"/>
    </row>
    <row r="10" spans="1:6" x14ac:dyDescent="0.2">
      <c r="A10" s="160" t="s">
        <v>637</v>
      </c>
      <c r="B10" s="160" t="s">
        <v>694</v>
      </c>
      <c r="C10" s="159"/>
      <c r="D10" s="159"/>
      <c r="E10" s="159"/>
      <c r="F10" s="159"/>
    </row>
    <row r="11" spans="1:6" x14ac:dyDescent="0.2">
      <c r="A11" s="161" t="s">
        <v>171</v>
      </c>
      <c r="B11" s="161" t="str">
        <f t="shared" ref="B11:B12" si="0">$B$5</f>
        <v>n/a (Non-Final Demand Site)</v>
      </c>
      <c r="C11" s="159"/>
      <c r="D11" s="159"/>
      <c r="E11" s="159"/>
      <c r="F11" s="159"/>
    </row>
    <row r="12" spans="1:6" x14ac:dyDescent="0.2">
      <c r="A12" s="161" t="s">
        <v>501</v>
      </c>
      <c r="B12" s="161" t="str">
        <f t="shared" si="0"/>
        <v>n/a (Non-Final Demand Site)</v>
      </c>
      <c r="C12" s="159"/>
      <c r="D12" s="159"/>
      <c r="E12" s="159"/>
      <c r="F12" s="159"/>
    </row>
    <row r="13" spans="1:6" x14ac:dyDescent="0.2">
      <c r="A13" s="160" t="s">
        <v>502</v>
      </c>
      <c r="B13" s="160" t="s">
        <v>695</v>
      </c>
      <c r="C13" s="159"/>
      <c r="D13" s="159"/>
      <c r="E13" s="159"/>
      <c r="F13" s="159"/>
    </row>
    <row r="14" spans="1:6" x14ac:dyDescent="0.2">
      <c r="A14" s="160" t="s">
        <v>503</v>
      </c>
      <c r="B14" s="160" t="s">
        <v>696</v>
      </c>
      <c r="C14" s="159"/>
      <c r="D14" s="159"/>
      <c r="E14" s="159"/>
      <c r="F14" s="159"/>
    </row>
    <row r="15" spans="1:6" x14ac:dyDescent="0.2">
      <c r="A15" s="160" t="s">
        <v>504</v>
      </c>
      <c r="B15" s="160" t="s">
        <v>697</v>
      </c>
      <c r="C15" s="159"/>
      <c r="D15" s="159"/>
      <c r="E15" s="159"/>
      <c r="F15" s="159"/>
    </row>
    <row r="16" spans="1:6" x14ac:dyDescent="0.2">
      <c r="A16" s="160" t="s">
        <v>505</v>
      </c>
      <c r="B16" s="160" t="s">
        <v>698</v>
      </c>
      <c r="C16" s="159"/>
      <c r="D16" s="159"/>
      <c r="E16" s="159"/>
      <c r="F16" s="159"/>
    </row>
    <row r="17" spans="1:6" x14ac:dyDescent="0.2">
      <c r="A17" s="161" t="s">
        <v>506</v>
      </c>
      <c r="B17" s="161" t="str">
        <f>$B$5</f>
        <v>n/a (Non-Final Demand Site)</v>
      </c>
      <c r="C17" s="159"/>
      <c r="D17" s="159"/>
      <c r="E17" s="159"/>
      <c r="F17" s="159"/>
    </row>
    <row r="18" spans="1:6" x14ac:dyDescent="0.2">
      <c r="A18" s="160" t="s">
        <v>507</v>
      </c>
      <c r="B18" s="160" t="s">
        <v>695</v>
      </c>
      <c r="C18" s="159"/>
      <c r="D18" s="159"/>
      <c r="E18" s="159"/>
      <c r="F18" s="159"/>
    </row>
    <row r="19" spans="1:6" x14ac:dyDescent="0.2">
      <c r="A19" s="160" t="s">
        <v>508</v>
      </c>
      <c r="B19" s="160" t="s">
        <v>696</v>
      </c>
      <c r="C19" s="159"/>
      <c r="D19" s="159"/>
      <c r="E19" s="159"/>
      <c r="F19" s="159"/>
    </row>
    <row r="20" spans="1:6" x14ac:dyDescent="0.2">
      <c r="A20" s="160" t="s">
        <v>509</v>
      </c>
      <c r="B20" s="160" t="s">
        <v>697</v>
      </c>
      <c r="C20" s="159"/>
      <c r="D20" s="159"/>
      <c r="E20" s="159"/>
      <c r="F20" s="159"/>
    </row>
    <row r="21" spans="1:6" x14ac:dyDescent="0.2">
      <c r="A21" s="160" t="s">
        <v>510</v>
      </c>
      <c r="B21" s="160" t="s">
        <v>698</v>
      </c>
      <c r="C21" s="159"/>
      <c r="D21" s="159"/>
      <c r="E21" s="159"/>
      <c r="F21" s="159"/>
    </row>
    <row r="22" spans="1:6" x14ac:dyDescent="0.2">
      <c r="A22" s="161" t="s">
        <v>511</v>
      </c>
      <c r="B22" s="161" t="str">
        <f>$B$5</f>
        <v>n/a (Non-Final Demand Site)</v>
      </c>
      <c r="C22" s="159"/>
      <c r="D22" s="159"/>
      <c r="E22" s="159"/>
      <c r="F22" s="159"/>
    </row>
    <row r="23" spans="1:6" x14ac:dyDescent="0.2">
      <c r="A23" s="160" t="s">
        <v>512</v>
      </c>
      <c r="B23" s="160" t="s">
        <v>699</v>
      </c>
      <c r="C23" s="159"/>
      <c r="D23" s="159"/>
      <c r="E23" s="159"/>
      <c r="F23" s="159"/>
    </row>
    <row r="24" spans="1:6" x14ac:dyDescent="0.2">
      <c r="A24" s="160" t="s">
        <v>513</v>
      </c>
      <c r="B24" s="160" t="s">
        <v>700</v>
      </c>
      <c r="C24" s="159"/>
      <c r="D24" s="159"/>
      <c r="E24" s="159"/>
      <c r="F24" s="159"/>
    </row>
    <row r="25" spans="1:6" x14ac:dyDescent="0.2">
      <c r="A25" s="160" t="s">
        <v>514</v>
      </c>
      <c r="B25" s="160" t="s">
        <v>701</v>
      </c>
      <c r="C25" s="159"/>
      <c r="D25" s="159"/>
      <c r="E25" s="159"/>
      <c r="F25" s="159"/>
    </row>
    <row r="26" spans="1:6" x14ac:dyDescent="0.2">
      <c r="A26" s="160" t="s">
        <v>515</v>
      </c>
      <c r="B26" s="160" t="s">
        <v>702</v>
      </c>
      <c r="C26" s="159"/>
      <c r="D26" s="159"/>
      <c r="E26" s="159"/>
      <c r="F26" s="159"/>
    </row>
    <row r="27" spans="1:6" x14ac:dyDescent="0.2">
      <c r="A27" s="161" t="s">
        <v>175</v>
      </c>
      <c r="B27" s="161" t="s">
        <v>703</v>
      </c>
      <c r="C27" s="159"/>
      <c r="D27" s="159"/>
      <c r="E27" s="159"/>
      <c r="F27" s="159"/>
    </row>
    <row r="28" spans="1:6" x14ac:dyDescent="0.2">
      <c r="A28" s="161" t="s">
        <v>176</v>
      </c>
      <c r="B28" s="161" t="str">
        <f t="shared" ref="B28:B36" si="1">$B$5</f>
        <v>n/a (Non-Final Demand Site)</v>
      </c>
      <c r="C28" s="159"/>
      <c r="D28" s="159"/>
      <c r="E28" s="159"/>
      <c r="F28" s="159"/>
    </row>
    <row r="29" spans="1:6" x14ac:dyDescent="0.2">
      <c r="A29" s="161" t="s">
        <v>177</v>
      </c>
      <c r="B29" s="161" t="str">
        <f t="shared" si="1"/>
        <v>n/a (Non-Final Demand Site)</v>
      </c>
      <c r="C29" s="159"/>
      <c r="D29" s="159"/>
      <c r="E29" s="159"/>
      <c r="F29" s="159"/>
    </row>
    <row r="30" spans="1:6" x14ac:dyDescent="0.2">
      <c r="A30" s="161" t="s">
        <v>178</v>
      </c>
      <c r="B30" s="161" t="str">
        <f t="shared" si="1"/>
        <v>n/a (Non-Final Demand Site)</v>
      </c>
      <c r="C30" s="159"/>
      <c r="D30" s="159"/>
      <c r="E30" s="159"/>
      <c r="F30" s="159"/>
    </row>
    <row r="31" spans="1:6" x14ac:dyDescent="0.2">
      <c r="A31" s="161" t="s">
        <v>179</v>
      </c>
      <c r="B31" s="161" t="str">
        <f t="shared" si="1"/>
        <v>n/a (Non-Final Demand Site)</v>
      </c>
      <c r="C31" s="159"/>
      <c r="D31" s="159"/>
      <c r="E31" s="159"/>
      <c r="F31" s="159"/>
    </row>
    <row r="32" spans="1:6" x14ac:dyDescent="0.2">
      <c r="A32" s="161" t="s">
        <v>180</v>
      </c>
      <c r="B32" s="161" t="str">
        <f t="shared" si="1"/>
        <v>n/a (Non-Final Demand Site)</v>
      </c>
      <c r="C32" s="159"/>
      <c r="D32" s="159"/>
      <c r="E32" s="159"/>
      <c r="F32" s="159"/>
    </row>
    <row r="33" spans="1:6" x14ac:dyDescent="0.2">
      <c r="A33" s="161" t="s">
        <v>181</v>
      </c>
      <c r="B33" s="161" t="str">
        <f t="shared" si="1"/>
        <v>n/a (Non-Final Demand Site)</v>
      </c>
      <c r="C33" s="159"/>
      <c r="D33" s="159"/>
      <c r="E33" s="159"/>
      <c r="F33" s="159"/>
    </row>
    <row r="34" spans="1:6" x14ac:dyDescent="0.2">
      <c r="A34" s="161" t="s">
        <v>182</v>
      </c>
      <c r="B34" s="161" t="str">
        <f t="shared" si="1"/>
        <v>n/a (Non-Final Demand Site)</v>
      </c>
      <c r="C34" s="159"/>
      <c r="D34" s="159"/>
      <c r="E34" s="159"/>
      <c r="F34" s="159"/>
    </row>
    <row r="35" spans="1:6" x14ac:dyDescent="0.2">
      <c r="A35" s="161" t="s">
        <v>183</v>
      </c>
      <c r="B35" s="161" t="str">
        <f t="shared" si="1"/>
        <v>n/a (Non-Final Demand Site)</v>
      </c>
      <c r="C35" s="159"/>
      <c r="D35" s="159"/>
      <c r="E35" s="159"/>
      <c r="F35" s="159"/>
    </row>
    <row r="36" spans="1:6" x14ac:dyDescent="0.2">
      <c r="A36" s="161" t="s">
        <v>708</v>
      </c>
      <c r="B36" s="161" t="str">
        <f t="shared" si="1"/>
        <v>n/a (Non-Final Demand Site)</v>
      </c>
      <c r="C36" s="159"/>
      <c r="D36" s="159"/>
      <c r="E36" s="159"/>
      <c r="F36" s="159"/>
    </row>
    <row r="37" spans="1:6" x14ac:dyDescent="0.2">
      <c r="A37" s="160" t="s">
        <v>709</v>
      </c>
      <c r="B37" s="160" t="s">
        <v>704</v>
      </c>
      <c r="C37" s="159"/>
      <c r="D37" s="159"/>
      <c r="E37" s="159"/>
      <c r="F37" s="159"/>
    </row>
    <row r="38" spans="1:6" x14ac:dyDescent="0.2">
      <c r="A38" s="160" t="s">
        <v>710</v>
      </c>
      <c r="B38" s="160" t="s">
        <v>705</v>
      </c>
      <c r="C38" s="159"/>
      <c r="D38" s="159"/>
      <c r="E38" s="159"/>
      <c r="F38" s="159"/>
    </row>
    <row r="39" spans="1:6" x14ac:dyDescent="0.2">
      <c r="A39" s="160" t="s">
        <v>711</v>
      </c>
      <c r="B39" s="160" t="s">
        <v>706</v>
      </c>
      <c r="C39" s="159"/>
      <c r="D39" s="159"/>
      <c r="E39" s="159"/>
      <c r="F39" s="159"/>
    </row>
    <row r="40" spans="1:6" x14ac:dyDescent="0.2">
      <c r="A40" s="160" t="s">
        <v>712</v>
      </c>
      <c r="B40" s="160" t="s">
        <v>707</v>
      </c>
      <c r="C40" s="159"/>
      <c r="D40" s="159"/>
      <c r="E40" s="159"/>
      <c r="F40" s="159"/>
    </row>
  </sheetData>
  <mergeCells count="1">
    <mergeCell ref="A2:F2"/>
  </mergeCells>
  <hyperlinks>
    <hyperlink ref="A1" location="Overview!A1" display="Back to Overview" xr:uid="{00000000-0004-0000-0A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X24"/>
  <sheetViews>
    <sheetView zoomScaleNormal="100" workbookViewId="0">
      <selection activeCell="B1" sqref="B1"/>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75" t="s">
        <v>27</v>
      </c>
    </row>
    <row r="2" spans="1:154" s="2" customFormat="1" ht="21.75" customHeight="1" x14ac:dyDescent="0.2">
      <c r="B2" s="292" t="str">
        <f>Overview!B4&amp; " - Effective from "&amp;Overview!D4&amp;" - "&amp;Overview!E4</f>
        <v>IDCSL  GSP B - Effective from 1 April 2025 - Final</v>
      </c>
      <c r="C2" s="293"/>
      <c r="D2" s="293"/>
      <c r="E2" s="293"/>
      <c r="F2" s="293"/>
      <c r="G2" s="293"/>
      <c r="H2" s="293"/>
      <c r="I2" s="293"/>
      <c r="J2" s="293"/>
      <c r="K2" s="293"/>
      <c r="L2" s="293"/>
      <c r="M2" s="293"/>
      <c r="N2" s="293"/>
      <c r="O2" s="293"/>
      <c r="P2" s="293"/>
      <c r="Q2" s="293"/>
      <c r="R2" s="293"/>
      <c r="S2" s="293"/>
      <c r="T2" s="294"/>
      <c r="U2"/>
      <c r="V2"/>
      <c r="W2"/>
      <c r="X2"/>
      <c r="Y2"/>
      <c r="Z2"/>
      <c r="AA2"/>
      <c r="AB2" s="28"/>
      <c r="AC2" s="50" t="s">
        <v>188</v>
      </c>
      <c r="AD2" s="50" t="s">
        <v>190</v>
      </c>
      <c r="AE2" s="50" t="s">
        <v>189</v>
      </c>
      <c r="AF2" s="14" t="s">
        <v>33</v>
      </c>
      <c r="AG2" s="14" t="s">
        <v>34</v>
      </c>
      <c r="AH2" s="28" t="s">
        <v>156</v>
      </c>
      <c r="AI2" s="14" t="s">
        <v>60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
      <c r="A3" s="83"/>
      <c r="B3" s="83"/>
      <c r="C3" s="83"/>
      <c r="D3" s="83"/>
      <c r="E3" s="83"/>
      <c r="F3" s="83"/>
      <c r="G3" s="83"/>
      <c r="H3" s="83"/>
      <c r="I3" s="83"/>
      <c r="J3" s="83"/>
      <c r="K3" s="83"/>
      <c r="L3"/>
      <c r="M3"/>
      <c r="N3"/>
      <c r="O3"/>
      <c r="P3"/>
      <c r="Q3"/>
      <c r="R3"/>
      <c r="S3"/>
      <c r="T3"/>
      <c r="U3"/>
      <c r="V3"/>
      <c r="W3"/>
      <c r="X3"/>
      <c r="Y3"/>
      <c r="Z3"/>
      <c r="AA3"/>
      <c r="AB3" s="16" t="s">
        <v>168</v>
      </c>
      <c r="AC3" s="115" t="s">
        <v>194</v>
      </c>
      <c r="AD3" s="116" t="s">
        <v>196</v>
      </c>
      <c r="AE3" s="117" t="s">
        <v>189</v>
      </c>
      <c r="AF3" s="123" t="s">
        <v>198</v>
      </c>
      <c r="AG3" s="118" t="s">
        <v>201</v>
      </c>
      <c r="AH3" s="118" t="s">
        <v>201</v>
      </c>
      <c r="AI3" s="119" t="s">
        <v>201</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98" t="s">
        <v>192</v>
      </c>
      <c r="C4" s="299"/>
      <c r="D4" s="299"/>
      <c r="E4" s="299"/>
      <c r="F4" s="299"/>
      <c r="G4" s="299"/>
      <c r="H4" s="299"/>
      <c r="I4" s="300"/>
      <c r="L4" s="298" t="s">
        <v>193</v>
      </c>
      <c r="M4" s="299"/>
      <c r="N4" s="299"/>
      <c r="O4" s="299"/>
      <c r="P4" s="299"/>
      <c r="Q4" s="299"/>
      <c r="R4" s="299"/>
      <c r="S4" s="299"/>
      <c r="T4" s="300"/>
      <c r="AB4" s="16" t="s">
        <v>169</v>
      </c>
      <c r="AC4" s="115" t="s">
        <v>194</v>
      </c>
      <c r="AD4" s="116" t="s">
        <v>196</v>
      </c>
      <c r="AE4" s="117" t="s">
        <v>189</v>
      </c>
      <c r="AF4" s="118" t="s">
        <v>201</v>
      </c>
      <c r="AG4" s="118" t="s">
        <v>201</v>
      </c>
      <c r="AH4" s="118" t="s">
        <v>201</v>
      </c>
      <c r="AI4" s="119" t="s">
        <v>201</v>
      </c>
    </row>
    <row r="5" spans="1:154" ht="18" customHeight="1" x14ac:dyDescent="0.2">
      <c r="B5" s="302" t="s">
        <v>132</v>
      </c>
      <c r="C5" s="302"/>
      <c r="D5" s="302"/>
      <c r="E5" s="302"/>
      <c r="F5" s="302"/>
      <c r="G5" s="302"/>
      <c r="H5" s="302"/>
      <c r="I5" s="302"/>
      <c r="L5" s="302" t="s">
        <v>134</v>
      </c>
      <c r="M5" s="302"/>
      <c r="N5" s="302"/>
      <c r="O5" s="302"/>
      <c r="P5" s="302"/>
      <c r="Q5" s="302"/>
      <c r="R5" s="302"/>
      <c r="S5" s="302"/>
      <c r="T5" s="302"/>
      <c r="AB5" s="16" t="s">
        <v>170</v>
      </c>
      <c r="AC5" s="115" t="s">
        <v>194</v>
      </c>
      <c r="AD5" s="116" t="s">
        <v>196</v>
      </c>
      <c r="AE5" s="117" t="s">
        <v>189</v>
      </c>
      <c r="AF5" s="123" t="s">
        <v>198</v>
      </c>
      <c r="AG5" s="118" t="s">
        <v>201</v>
      </c>
      <c r="AH5" s="118" t="s">
        <v>201</v>
      </c>
      <c r="AI5" s="119" t="s">
        <v>201</v>
      </c>
    </row>
    <row r="6" spans="1:154" s="85" customFormat="1" ht="27.75" customHeight="1" x14ac:dyDescent="0.2">
      <c r="B6" s="301" t="s">
        <v>138</v>
      </c>
      <c r="C6" s="301"/>
      <c r="D6" s="301"/>
      <c r="E6" s="301"/>
      <c r="F6" s="301"/>
      <c r="G6" s="301"/>
      <c r="H6" s="301"/>
      <c r="I6" s="301"/>
      <c r="L6" s="301" t="s">
        <v>139</v>
      </c>
      <c r="M6" s="301"/>
      <c r="N6" s="301"/>
      <c r="O6" s="301"/>
      <c r="P6" s="301"/>
      <c r="Q6" s="301"/>
      <c r="R6" s="301"/>
      <c r="S6" s="301"/>
      <c r="T6" s="301"/>
      <c r="AB6" s="16" t="s">
        <v>171</v>
      </c>
      <c r="AC6" s="115" t="s">
        <v>194</v>
      </c>
      <c r="AD6" s="116" t="s">
        <v>196</v>
      </c>
      <c r="AE6" s="117" t="s">
        <v>189</v>
      </c>
      <c r="AF6" s="118" t="s">
        <v>201</v>
      </c>
      <c r="AG6" s="118" t="s">
        <v>201</v>
      </c>
      <c r="AH6" s="118" t="s">
        <v>201</v>
      </c>
      <c r="AI6" s="119" t="s">
        <v>201</v>
      </c>
    </row>
    <row r="7" spans="1:154" ht="18" customHeight="1" x14ac:dyDescent="0.2">
      <c r="B7" s="302" t="s">
        <v>133</v>
      </c>
      <c r="C7" s="302"/>
      <c r="D7" s="302"/>
      <c r="E7" s="302"/>
      <c r="F7" s="302"/>
      <c r="G7" s="302"/>
      <c r="H7" s="302"/>
      <c r="I7" s="302"/>
      <c r="L7" s="302" t="s">
        <v>135</v>
      </c>
      <c r="M7" s="302"/>
      <c r="N7" s="302"/>
      <c r="O7" s="302"/>
      <c r="P7" s="302"/>
      <c r="Q7" s="302"/>
      <c r="R7" s="302"/>
      <c r="S7" s="302"/>
      <c r="T7" s="302"/>
      <c r="AB7" s="16" t="s">
        <v>172</v>
      </c>
      <c r="AC7" s="115" t="s">
        <v>194</v>
      </c>
      <c r="AD7" s="116" t="s">
        <v>196</v>
      </c>
      <c r="AE7" s="117" t="s">
        <v>189</v>
      </c>
      <c r="AF7" s="123" t="s">
        <v>198</v>
      </c>
      <c r="AG7" s="123" t="s">
        <v>199</v>
      </c>
      <c r="AH7" s="124" t="s">
        <v>200</v>
      </c>
      <c r="AI7" s="125" t="s">
        <v>60</v>
      </c>
    </row>
    <row r="8" spans="1:154" ht="8.25" customHeight="1" x14ac:dyDescent="0.2">
      <c r="AB8" s="16" t="s">
        <v>173</v>
      </c>
      <c r="AC8" s="115" t="s">
        <v>194</v>
      </c>
      <c r="AD8" s="116" t="s">
        <v>196</v>
      </c>
      <c r="AE8" s="117" t="s">
        <v>189</v>
      </c>
      <c r="AF8" s="123" t="s">
        <v>198</v>
      </c>
      <c r="AG8" s="123" t="s">
        <v>199</v>
      </c>
      <c r="AH8" s="124" t="s">
        <v>200</v>
      </c>
      <c r="AI8" s="120" t="s">
        <v>60</v>
      </c>
    </row>
    <row r="9" spans="1:154" ht="72" customHeight="1" x14ac:dyDescent="0.2">
      <c r="B9" s="86" t="s">
        <v>136</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137</v>
      </c>
      <c r="M9" s="103" t="e">
        <f>#REF!</f>
        <v>#REF!</v>
      </c>
      <c r="N9" s="103" t="e">
        <f>#REF!</f>
        <v>#REF!</v>
      </c>
      <c r="O9" s="103" t="e">
        <f>#REF!</f>
        <v>#REF!</v>
      </c>
      <c r="P9" s="103" t="e">
        <f>#REF!</f>
        <v>#REF!</v>
      </c>
      <c r="Q9" s="104" t="e">
        <f>#REF!</f>
        <v>#REF!</v>
      </c>
      <c r="R9" s="104" t="e">
        <f>#REF!</f>
        <v>#REF!</v>
      </c>
      <c r="S9" s="104" t="e">
        <f>#REF!</f>
        <v>#REF!</v>
      </c>
      <c r="T9" s="104" t="e">
        <f>#REF!</f>
        <v>#REF!</v>
      </c>
      <c r="AB9" s="16" t="s">
        <v>174</v>
      </c>
      <c r="AC9" s="115" t="s">
        <v>194</v>
      </c>
      <c r="AD9" s="116" t="s">
        <v>196</v>
      </c>
      <c r="AE9" s="117" t="s">
        <v>189</v>
      </c>
      <c r="AF9" s="123" t="s">
        <v>198</v>
      </c>
      <c r="AG9" s="123" t="s">
        <v>199</v>
      </c>
      <c r="AH9" s="124" t="s">
        <v>200</v>
      </c>
      <c r="AI9" s="120" t="s">
        <v>60</v>
      </c>
    </row>
    <row r="10" spans="1:154" ht="30" customHeight="1" x14ac:dyDescent="0.2">
      <c r="B10" s="77" t="s">
        <v>172</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IFERROR(VLOOKUP($L$10,#REF!,2,FALSE),"")</f>
        <v/>
      </c>
      <c r="N10" s="79" t="str">
        <f>IFERROR(VLOOKUP($L$10,#REF!,3,FALSE),"")</f>
        <v/>
      </c>
      <c r="O10" s="79" t="str">
        <f>IFERROR(VLOOKUP($L$10,#REF!,4,FALSE),"")</f>
        <v/>
      </c>
      <c r="P10" s="79" t="str">
        <f>IFERROR(VLOOKUP($L$10,#REF!,5,FALSE),"")</f>
        <v/>
      </c>
      <c r="Q10" s="89" t="str">
        <f>IFERROR(VLOOKUP($L$10,#REF!,6,FALSE),"")</f>
        <v/>
      </c>
      <c r="R10" s="89" t="str">
        <f>IFERROR(VLOOKUP($L$10,#REF!,7,FALSE),"")</f>
        <v/>
      </c>
      <c r="S10" s="89" t="str">
        <f>IFERROR(VLOOKUP($L$10,#REF!,8,FALSE),"")</f>
        <v/>
      </c>
      <c r="T10" s="89" t="str">
        <f>IFERROR(VLOOKUP($L$10,#REF!,9,FALSE),"")</f>
        <v/>
      </c>
      <c r="AB10" s="16" t="s">
        <v>175</v>
      </c>
      <c r="AC10" s="121" t="s">
        <v>195</v>
      </c>
      <c r="AD10" s="122" t="s">
        <v>197</v>
      </c>
      <c r="AE10" s="117" t="s">
        <v>189</v>
      </c>
      <c r="AF10" s="118" t="s">
        <v>201</v>
      </c>
      <c r="AG10" s="118" t="s">
        <v>201</v>
      </c>
      <c r="AH10" s="118" t="s">
        <v>201</v>
      </c>
      <c r="AI10" s="118" t="s">
        <v>201</v>
      </c>
    </row>
    <row r="11" spans="1:154" ht="7.5" customHeight="1" x14ac:dyDescent="0.2">
      <c r="AB11" s="16" t="s">
        <v>176</v>
      </c>
      <c r="AC11" s="115" t="s">
        <v>194</v>
      </c>
      <c r="AD11" s="116" t="s">
        <v>196</v>
      </c>
      <c r="AE11" s="117" t="s">
        <v>189</v>
      </c>
      <c r="AF11" s="123" t="s">
        <v>198</v>
      </c>
      <c r="AG11" s="118" t="s">
        <v>201</v>
      </c>
      <c r="AH11" s="118" t="s">
        <v>201</v>
      </c>
      <c r="AI11" s="118" t="s">
        <v>201</v>
      </c>
    </row>
    <row r="12" spans="1:154" ht="88.5" customHeight="1" x14ac:dyDescent="0.2">
      <c r="B12" s="90" t="s">
        <v>102</v>
      </c>
      <c r="C12" s="87" t="str">
        <f>C9</f>
        <v>Red unit charge
p/kWh</v>
      </c>
      <c r="D12" s="87" t="str">
        <f>D9</f>
        <v>Amber unit charge
p/kWh</v>
      </c>
      <c r="E12" s="87" t="str">
        <f>E9</f>
        <v>Green unit charge
p/kWh</v>
      </c>
      <c r="F12" s="87" t="s">
        <v>103</v>
      </c>
      <c r="G12" s="87" t="s">
        <v>100</v>
      </c>
      <c r="H12" s="87" t="s">
        <v>157</v>
      </c>
      <c r="I12" s="87" t="s">
        <v>101</v>
      </c>
      <c r="L12" s="90" t="s">
        <v>102</v>
      </c>
      <c r="M12" s="87" t="s">
        <v>122</v>
      </c>
      <c r="N12" s="87" t="s">
        <v>103</v>
      </c>
      <c r="O12" s="87" t="s">
        <v>118</v>
      </c>
      <c r="P12" s="87" t="s">
        <v>157</v>
      </c>
      <c r="Q12" s="88" t="s">
        <v>120</v>
      </c>
      <c r="R12" s="88" t="s">
        <v>103</v>
      </c>
      <c r="S12" s="88" t="s">
        <v>119</v>
      </c>
      <c r="T12" s="88" t="s">
        <v>157</v>
      </c>
      <c r="AB12" s="16" t="s">
        <v>177</v>
      </c>
      <c r="AC12" s="115" t="s">
        <v>194</v>
      </c>
      <c r="AD12" s="116" t="s">
        <v>196</v>
      </c>
      <c r="AE12" s="117" t="s">
        <v>189</v>
      </c>
      <c r="AF12" s="123" t="s">
        <v>198</v>
      </c>
      <c r="AG12" s="118" t="s">
        <v>201</v>
      </c>
      <c r="AH12" s="118" t="s">
        <v>201</v>
      </c>
      <c r="AI12" s="118" t="s">
        <v>201</v>
      </c>
    </row>
    <row r="13" spans="1:154" ht="30" customHeight="1" x14ac:dyDescent="0.2">
      <c r="B13" s="91" t="s">
        <v>104</v>
      </c>
      <c r="C13" s="96"/>
      <c r="D13" s="96"/>
      <c r="E13" s="96"/>
      <c r="F13" s="96"/>
      <c r="G13" s="96"/>
      <c r="H13" s="96"/>
      <c r="I13" s="96"/>
      <c r="L13" s="91" t="s">
        <v>104</v>
      </c>
      <c r="M13" s="80"/>
      <c r="N13" s="80"/>
      <c r="O13" s="80"/>
      <c r="P13" s="80"/>
      <c r="Q13" s="81"/>
      <c r="R13" s="81">
        <f>N13</f>
        <v>0</v>
      </c>
      <c r="S13" s="81"/>
      <c r="T13" s="81"/>
      <c r="AB13" s="16" t="s">
        <v>178</v>
      </c>
      <c r="AC13" s="115" t="s">
        <v>194</v>
      </c>
      <c r="AD13" s="116" t="s">
        <v>196</v>
      </c>
      <c r="AE13" s="117" t="s">
        <v>189</v>
      </c>
      <c r="AF13" s="123" t="s">
        <v>198</v>
      </c>
      <c r="AG13" s="118" t="s">
        <v>201</v>
      </c>
      <c r="AH13" s="118" t="s">
        <v>201</v>
      </c>
      <c r="AI13" s="120" t="s">
        <v>60</v>
      </c>
    </row>
    <row r="14" spans="1:154" ht="30" customHeight="1" x14ac:dyDescent="0.2">
      <c r="B14" s="92" t="s">
        <v>106</v>
      </c>
      <c r="C14" s="78">
        <f t="shared" ref="C14:I14" si="0">C13</f>
        <v>0</v>
      </c>
      <c r="D14" s="78">
        <f t="shared" si="0"/>
        <v>0</v>
      </c>
      <c r="E14" s="78">
        <f t="shared" si="0"/>
        <v>0</v>
      </c>
      <c r="F14" s="78">
        <f t="shared" si="0"/>
        <v>0</v>
      </c>
      <c r="G14" s="78">
        <f t="shared" si="0"/>
        <v>0</v>
      </c>
      <c r="H14" s="78">
        <f t="shared" si="0"/>
        <v>0</v>
      </c>
      <c r="I14" s="78">
        <f t="shared" si="0"/>
        <v>0</v>
      </c>
      <c r="L14" s="92" t="s">
        <v>106</v>
      </c>
      <c r="M14" s="78">
        <f>M13</f>
        <v>0</v>
      </c>
      <c r="N14" s="78">
        <f t="shared" ref="N14:T14" si="1">N13</f>
        <v>0</v>
      </c>
      <c r="O14" s="78">
        <f t="shared" si="1"/>
        <v>0</v>
      </c>
      <c r="P14" s="78">
        <f t="shared" si="1"/>
        <v>0</v>
      </c>
      <c r="Q14" s="82">
        <f t="shared" si="1"/>
        <v>0</v>
      </c>
      <c r="R14" s="82">
        <f t="shared" si="1"/>
        <v>0</v>
      </c>
      <c r="S14" s="82">
        <f t="shared" si="1"/>
        <v>0</v>
      </c>
      <c r="T14" s="82">
        <f t="shared" si="1"/>
        <v>0</v>
      </c>
      <c r="AB14" s="16" t="s">
        <v>179</v>
      </c>
      <c r="AC14" s="115" t="s">
        <v>194</v>
      </c>
      <c r="AD14" s="116" t="s">
        <v>196</v>
      </c>
      <c r="AE14" s="117" t="s">
        <v>189</v>
      </c>
      <c r="AF14" s="123" t="s">
        <v>198</v>
      </c>
      <c r="AG14" s="118" t="s">
        <v>201</v>
      </c>
      <c r="AH14" s="118" t="s">
        <v>201</v>
      </c>
      <c r="AI14" s="118" t="s">
        <v>201</v>
      </c>
    </row>
    <row r="15" spans="1:154" ht="7.5" customHeight="1" x14ac:dyDescent="0.2">
      <c r="AB15" s="16" t="s">
        <v>180</v>
      </c>
      <c r="AC15" s="115" t="s">
        <v>194</v>
      </c>
      <c r="AD15" s="116" t="s">
        <v>196</v>
      </c>
      <c r="AE15" s="117" t="s">
        <v>189</v>
      </c>
      <c r="AF15" s="123" t="s">
        <v>198</v>
      </c>
      <c r="AG15" s="118" t="s">
        <v>201</v>
      </c>
      <c r="AH15" s="118" t="s">
        <v>201</v>
      </c>
      <c r="AI15" s="120" t="s">
        <v>60</v>
      </c>
    </row>
    <row r="16" spans="1:154" ht="63.75" customHeight="1" x14ac:dyDescent="0.2">
      <c r="B16" s="90" t="s">
        <v>105</v>
      </c>
      <c r="C16" s="87" t="s">
        <v>115</v>
      </c>
      <c r="D16" s="87" t="s">
        <v>116</v>
      </c>
      <c r="E16" s="87" t="s">
        <v>117</v>
      </c>
      <c r="F16" s="87" t="s">
        <v>111</v>
      </c>
      <c r="G16" s="87" t="s">
        <v>110</v>
      </c>
      <c r="H16" s="87" t="s">
        <v>158</v>
      </c>
      <c r="I16" s="87" t="s">
        <v>109</v>
      </c>
      <c r="L16" s="90" t="s">
        <v>105</v>
      </c>
      <c r="M16" s="87" t="s">
        <v>123</v>
      </c>
      <c r="N16" s="87" t="s">
        <v>121</v>
      </c>
      <c r="O16" s="87" t="s">
        <v>126</v>
      </c>
      <c r="P16" s="87" t="s">
        <v>159</v>
      </c>
      <c r="Q16" s="88" t="s">
        <v>124</v>
      </c>
      <c r="R16" s="88" t="s">
        <v>125</v>
      </c>
      <c r="S16" s="88" t="s">
        <v>127</v>
      </c>
      <c r="T16" s="88" t="s">
        <v>160</v>
      </c>
      <c r="AB16" s="16" t="s">
        <v>181</v>
      </c>
      <c r="AC16" s="115" t="s">
        <v>194</v>
      </c>
      <c r="AD16" s="116" t="s">
        <v>196</v>
      </c>
      <c r="AE16" s="117" t="s">
        <v>189</v>
      </c>
      <c r="AF16" s="123" t="s">
        <v>198</v>
      </c>
      <c r="AG16" s="118" t="s">
        <v>201</v>
      </c>
      <c r="AH16" s="118" t="s">
        <v>201</v>
      </c>
      <c r="AI16" s="118" t="s">
        <v>201</v>
      </c>
    </row>
    <row r="17" spans="2:35" ht="30" customHeight="1" x14ac:dyDescent="0.2">
      <c r="B17" s="91" t="s">
        <v>107</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107</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6" t="s">
        <v>182</v>
      </c>
      <c r="AC17" s="115" t="s">
        <v>194</v>
      </c>
      <c r="AD17" s="116" t="s">
        <v>196</v>
      </c>
      <c r="AE17" s="117" t="s">
        <v>189</v>
      </c>
      <c r="AF17" s="123" t="s">
        <v>198</v>
      </c>
      <c r="AG17" s="118" t="s">
        <v>201</v>
      </c>
      <c r="AH17" s="118" t="s">
        <v>201</v>
      </c>
      <c r="AI17" s="120" t="s">
        <v>60</v>
      </c>
    </row>
    <row r="18" spans="2:35" ht="30" customHeight="1" x14ac:dyDescent="0.2">
      <c r="B18" s="92" t="s">
        <v>108</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108</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6" t="s">
        <v>183</v>
      </c>
      <c r="AC18" s="115" t="s">
        <v>194</v>
      </c>
      <c r="AD18" s="116" t="s">
        <v>196</v>
      </c>
      <c r="AE18" s="117" t="s">
        <v>189</v>
      </c>
      <c r="AF18" s="123" t="s">
        <v>198</v>
      </c>
      <c r="AG18" s="118" t="s">
        <v>201</v>
      </c>
      <c r="AH18" s="118" t="s">
        <v>201</v>
      </c>
      <c r="AI18" s="118" t="s">
        <v>201</v>
      </c>
    </row>
    <row r="19" spans="2:35" ht="7.5" customHeight="1" x14ac:dyDescent="0.2"/>
    <row r="20" spans="2:35" ht="39.75" customHeight="1" x14ac:dyDescent="0.2">
      <c r="C20" s="95" t="s">
        <v>112</v>
      </c>
      <c r="M20" s="87" t="s">
        <v>128</v>
      </c>
      <c r="N20" s="88" t="s">
        <v>129</v>
      </c>
    </row>
    <row r="21" spans="2:35" ht="30" customHeight="1" x14ac:dyDescent="0.2">
      <c r="B21" s="91" t="s">
        <v>107</v>
      </c>
      <c r="C21" s="97">
        <f>SUM(C17:I17)</f>
        <v>0</v>
      </c>
      <c r="L21" s="91" t="s">
        <v>107</v>
      </c>
      <c r="M21" s="97">
        <f>SUM(M17:P17)</f>
        <v>0</v>
      </c>
      <c r="N21" s="98">
        <f>SUM(Q17:T17)</f>
        <v>0</v>
      </c>
    </row>
    <row r="22" spans="2:35" ht="30" customHeight="1" x14ac:dyDescent="0.2">
      <c r="B22" s="92" t="s">
        <v>108</v>
      </c>
      <c r="C22" s="99">
        <f>SUM(C18:I18)</f>
        <v>0</v>
      </c>
      <c r="L22" s="92" t="s">
        <v>108</v>
      </c>
      <c r="M22" s="99">
        <f>SUM(M18:P18)</f>
        <v>0</v>
      </c>
      <c r="N22" s="100">
        <f>SUM(Q18:T18)</f>
        <v>0</v>
      </c>
    </row>
    <row r="24" spans="2:35" ht="30.75" customHeight="1" x14ac:dyDescent="0.2">
      <c r="B24" s="295" t="s">
        <v>130</v>
      </c>
      <c r="C24" s="296"/>
      <c r="D24" s="297"/>
      <c r="L24" s="295" t="s">
        <v>131</v>
      </c>
      <c r="M24" s="296"/>
      <c r="N24" s="29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dataValidations count="1">
    <dataValidation type="list" errorStyle="information" allowBlank="1" showInputMessage="1" showErrorMessage="1" promptTitle="Choose site" prompt="Select the EHV site that you would like to calculate charges." sqref="L10" xr:uid="{00000000-0002-0000-0B00-000000000000}">
      <formula1>#REF!</formula1>
    </dataValidation>
  </dataValidations>
  <hyperlinks>
    <hyperlink ref="B1" location="Overview!A1" display="Back to Overview" xr:uid="{00000000-0004-0000-0B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r:uid="{00000000-0002-0000-0B00-000001000000}">
          <x14:formula1>
            <xm:f>'Annex 1 LV, HV and UMS charges'!$A$12:$A$43</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70" zoomScaleNormal="70" zoomScaleSheetLayoutView="100" workbookViewId="0">
      <selection activeCell="B12" sqref="B12"/>
    </sheetView>
  </sheetViews>
  <sheetFormatPr defaultColWidth="9.140625" defaultRowHeight="27.75" customHeight="1" x14ac:dyDescent="0.2"/>
  <cols>
    <col min="1" max="1" width="49" style="2" bestFit="1" customWidth="1"/>
    <col min="2" max="2" width="18.5703125" style="3" customWidth="1"/>
    <col min="3" max="3" width="9.7109375" style="2" bestFit="1"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5.5703125" style="4" customWidth="1"/>
    <col min="13" max="17" width="15.5703125" style="2" customWidth="1"/>
    <col min="18" max="16384" width="9.140625" style="2"/>
  </cols>
  <sheetData>
    <row r="1" spans="1:13" ht="27.75" customHeight="1" x14ac:dyDescent="0.2">
      <c r="A1" s="76" t="s">
        <v>27</v>
      </c>
      <c r="B1" s="215" t="s">
        <v>161</v>
      </c>
      <c r="C1" s="216"/>
      <c r="D1" s="216"/>
      <c r="E1" s="214"/>
      <c r="F1" s="214"/>
      <c r="G1" s="214"/>
      <c r="H1" s="214"/>
      <c r="I1" s="214"/>
      <c r="J1" s="214"/>
      <c r="K1" s="214"/>
      <c r="L1" s="49"/>
      <c r="M1" s="49"/>
    </row>
    <row r="2" spans="1:13" ht="27" customHeight="1" x14ac:dyDescent="0.2">
      <c r="A2" s="220" t="str">
        <f>Overview!B4&amp; " - Effective from "&amp;Overview!D4&amp;" - "&amp;Overview!E4&amp;" LV and HV charges"</f>
        <v>IDCSL  GSP B - Effective from 1 April 2025 - Final LV and HV charges</v>
      </c>
      <c r="B2" s="220"/>
      <c r="C2" s="220"/>
      <c r="D2" s="220"/>
      <c r="E2" s="220"/>
      <c r="F2" s="220"/>
      <c r="G2" s="220"/>
      <c r="H2" s="220"/>
      <c r="I2" s="220"/>
      <c r="J2" s="220"/>
      <c r="K2" s="220"/>
    </row>
    <row r="3" spans="1:13" s="63" customFormat="1" ht="15" customHeight="1" x14ac:dyDescent="0.2">
      <c r="A3" s="70"/>
      <c r="B3" s="70"/>
      <c r="C3" s="70"/>
      <c r="D3" s="70"/>
      <c r="E3" s="70"/>
      <c r="F3" s="70"/>
      <c r="G3" s="70"/>
      <c r="H3" s="70"/>
      <c r="I3" s="70"/>
      <c r="J3" s="70"/>
      <c r="K3" s="70"/>
      <c r="L3" s="48"/>
    </row>
    <row r="4" spans="1:13" ht="27" customHeight="1" x14ac:dyDescent="0.2">
      <c r="A4" s="220" t="s">
        <v>185</v>
      </c>
      <c r="B4" s="220"/>
      <c r="C4" s="220"/>
      <c r="D4" s="220"/>
      <c r="E4" s="220"/>
      <c r="F4" s="70"/>
      <c r="G4" s="220" t="s">
        <v>186</v>
      </c>
      <c r="H4" s="220"/>
      <c r="I4" s="220"/>
      <c r="J4" s="220"/>
      <c r="K4" s="220"/>
    </row>
    <row r="5" spans="1:13" ht="28.5" customHeight="1" x14ac:dyDescent="0.2">
      <c r="A5" s="62" t="s">
        <v>16</v>
      </c>
      <c r="B5" s="67" t="s">
        <v>92</v>
      </c>
      <c r="C5" s="221" t="s">
        <v>93</v>
      </c>
      <c r="D5" s="222"/>
      <c r="E5" s="64" t="s">
        <v>94</v>
      </c>
      <c r="F5" s="70"/>
      <c r="G5" s="224"/>
      <c r="H5" s="225"/>
      <c r="I5" s="68" t="s">
        <v>96</v>
      </c>
      <c r="J5" s="69" t="s">
        <v>97</v>
      </c>
      <c r="K5" s="64" t="s">
        <v>94</v>
      </c>
    </row>
    <row r="6" spans="1:13" ht="65.25" customHeight="1" x14ac:dyDescent="0.2">
      <c r="A6" s="65" t="s">
        <v>95</v>
      </c>
      <c r="B6" s="23" t="s">
        <v>722</v>
      </c>
      <c r="C6" s="223" t="s">
        <v>723</v>
      </c>
      <c r="D6" s="223"/>
      <c r="E6" s="23" t="s">
        <v>724</v>
      </c>
      <c r="F6" s="70"/>
      <c r="G6" s="226" t="s">
        <v>728</v>
      </c>
      <c r="H6" s="226"/>
      <c r="I6" s="23" t="s">
        <v>726</v>
      </c>
      <c r="J6" s="162" t="s">
        <v>723</v>
      </c>
      <c r="K6" s="162" t="s">
        <v>724</v>
      </c>
    </row>
    <row r="7" spans="1:13" ht="65.25" customHeight="1" x14ac:dyDescent="0.2">
      <c r="A7" s="65" t="s">
        <v>23</v>
      </c>
      <c r="B7" s="21"/>
      <c r="C7" s="227"/>
      <c r="D7" s="227"/>
      <c r="E7" s="23" t="s">
        <v>725</v>
      </c>
      <c r="F7" s="70"/>
      <c r="G7" s="226" t="s">
        <v>729</v>
      </c>
      <c r="H7" s="226"/>
      <c r="I7" s="21"/>
      <c r="J7" s="162" t="s">
        <v>727</v>
      </c>
      <c r="K7" s="162" t="s">
        <v>724</v>
      </c>
    </row>
    <row r="8" spans="1:13" ht="65.25" customHeight="1" x14ac:dyDescent="0.2">
      <c r="A8" s="66" t="s">
        <v>21</v>
      </c>
      <c r="B8" s="228" t="s">
        <v>22</v>
      </c>
      <c r="C8" s="229"/>
      <c r="D8" s="229"/>
      <c r="E8" s="230"/>
      <c r="F8" s="70"/>
      <c r="G8" s="226" t="s">
        <v>99</v>
      </c>
      <c r="H8" s="226"/>
      <c r="I8" s="21"/>
      <c r="J8" s="21"/>
      <c r="K8" s="162" t="s">
        <v>725</v>
      </c>
    </row>
    <row r="9" spans="1:13" s="63" customFormat="1" ht="65.25" customHeight="1" x14ac:dyDescent="0.2">
      <c r="F9" s="70"/>
      <c r="G9" s="226" t="s">
        <v>21</v>
      </c>
      <c r="H9" s="226"/>
      <c r="I9" s="217" t="s">
        <v>22</v>
      </c>
      <c r="J9" s="218"/>
      <c r="K9" s="219"/>
      <c r="L9" s="48"/>
    </row>
    <row r="10" spans="1:13" s="63" customFormat="1" ht="12.75" customHeight="1" x14ac:dyDescent="0.2">
      <c r="A10" s="70"/>
      <c r="B10" s="70"/>
      <c r="C10" s="70"/>
      <c r="D10" s="70"/>
      <c r="E10" s="70"/>
      <c r="F10" s="70"/>
      <c r="G10" s="70"/>
      <c r="H10" s="70"/>
      <c r="I10" s="70"/>
      <c r="J10" s="70"/>
      <c r="K10" s="70"/>
      <c r="L10" s="48"/>
    </row>
    <row r="11" spans="1:13" ht="78.75" customHeight="1" x14ac:dyDescent="0.2">
      <c r="A11" s="28" t="s">
        <v>154</v>
      </c>
      <c r="B11" s="14" t="s">
        <v>31</v>
      </c>
      <c r="C11" s="14" t="s">
        <v>32</v>
      </c>
      <c r="D11" s="50" t="s">
        <v>188</v>
      </c>
      <c r="E11" s="50" t="s">
        <v>190</v>
      </c>
      <c r="F11" s="50" t="s">
        <v>189</v>
      </c>
      <c r="G11" s="14" t="s">
        <v>33</v>
      </c>
      <c r="H11" s="14" t="s">
        <v>34</v>
      </c>
      <c r="I11" s="28" t="s">
        <v>156</v>
      </c>
      <c r="J11" s="14" t="s">
        <v>60</v>
      </c>
      <c r="K11" s="14" t="s">
        <v>0</v>
      </c>
    </row>
    <row r="12" spans="1:13" ht="32.25" customHeight="1" x14ac:dyDescent="0.2">
      <c r="A12" s="16" t="s">
        <v>686</v>
      </c>
      <c r="B12" s="182" t="s">
        <v>751</v>
      </c>
      <c r="C12" s="152" t="s">
        <v>619</v>
      </c>
      <c r="D12" s="169">
        <v>10.271000000000001</v>
      </c>
      <c r="E12" s="170">
        <v>1.9430000000000001</v>
      </c>
      <c r="F12" s="171">
        <v>0.14199999999999999</v>
      </c>
      <c r="G12" s="172">
        <v>8.6</v>
      </c>
      <c r="H12" s="173">
        <v>0</v>
      </c>
      <c r="I12" s="173">
        <v>0</v>
      </c>
      <c r="J12" s="174">
        <v>0</v>
      </c>
      <c r="K12" s="43"/>
    </row>
    <row r="13" spans="1:13" ht="32.25" customHeight="1" x14ac:dyDescent="0.2">
      <c r="A13" s="16" t="s">
        <v>500</v>
      </c>
      <c r="B13" s="182" t="s">
        <v>752</v>
      </c>
      <c r="C13" s="146" t="s">
        <v>445</v>
      </c>
      <c r="D13" s="169">
        <v>10.271000000000001</v>
      </c>
      <c r="E13" s="170">
        <v>1.9430000000000001</v>
      </c>
      <c r="F13" s="171">
        <v>0.14199999999999999</v>
      </c>
      <c r="G13" s="173">
        <v>0</v>
      </c>
      <c r="H13" s="173">
        <v>0</v>
      </c>
      <c r="I13" s="173">
        <v>0</v>
      </c>
      <c r="J13" s="174">
        <v>0</v>
      </c>
      <c r="K13" s="43"/>
    </row>
    <row r="14" spans="1:13" ht="32.25" customHeight="1" x14ac:dyDescent="0.2">
      <c r="A14" s="16" t="s">
        <v>633</v>
      </c>
      <c r="B14" s="44" t="s">
        <v>753</v>
      </c>
      <c r="C14" s="137" t="s">
        <v>618</v>
      </c>
      <c r="D14" s="169">
        <v>10.516</v>
      </c>
      <c r="E14" s="170">
        <v>1.9890000000000001</v>
      </c>
      <c r="F14" s="171">
        <v>0.14599999999999999</v>
      </c>
      <c r="G14" s="172">
        <v>11.63</v>
      </c>
      <c r="H14" s="173">
        <v>0</v>
      </c>
      <c r="I14" s="173">
        <v>0</v>
      </c>
      <c r="J14" s="174">
        <v>0</v>
      </c>
      <c r="K14" s="43"/>
    </row>
    <row r="15" spans="1:13" ht="48" customHeight="1" x14ac:dyDescent="0.2">
      <c r="A15" s="16" t="s">
        <v>634</v>
      </c>
      <c r="B15" s="44" t="s">
        <v>754</v>
      </c>
      <c r="C15" s="137" t="s">
        <v>618</v>
      </c>
      <c r="D15" s="169">
        <v>10.516</v>
      </c>
      <c r="E15" s="170">
        <v>1.9890000000000001</v>
      </c>
      <c r="F15" s="171">
        <v>0.14599999999999999</v>
      </c>
      <c r="G15" s="172">
        <v>14.21</v>
      </c>
      <c r="H15" s="173">
        <v>0</v>
      </c>
      <c r="I15" s="173">
        <v>0</v>
      </c>
      <c r="J15" s="174">
        <v>0</v>
      </c>
      <c r="K15" s="43"/>
    </row>
    <row r="16" spans="1:13" ht="32.25" customHeight="1" x14ac:dyDescent="0.2">
      <c r="A16" s="16" t="s">
        <v>635</v>
      </c>
      <c r="B16" s="44" t="s">
        <v>755</v>
      </c>
      <c r="C16" s="137" t="s">
        <v>618</v>
      </c>
      <c r="D16" s="169">
        <v>10.516</v>
      </c>
      <c r="E16" s="170">
        <v>1.9890000000000001</v>
      </c>
      <c r="F16" s="171">
        <v>0.14599999999999999</v>
      </c>
      <c r="G16" s="172">
        <v>15.91</v>
      </c>
      <c r="H16" s="173">
        <v>0</v>
      </c>
      <c r="I16" s="173">
        <v>0</v>
      </c>
      <c r="J16" s="174">
        <v>0</v>
      </c>
      <c r="K16" s="43"/>
    </row>
    <row r="17" spans="1:11" ht="32.25" customHeight="1" x14ac:dyDescent="0.2">
      <c r="A17" s="16" t="s">
        <v>636</v>
      </c>
      <c r="B17" s="44" t="s">
        <v>756</v>
      </c>
      <c r="C17" s="137" t="s">
        <v>618</v>
      </c>
      <c r="D17" s="169">
        <v>10.516</v>
      </c>
      <c r="E17" s="170">
        <v>1.9890000000000001</v>
      </c>
      <c r="F17" s="171">
        <v>0.14599999999999999</v>
      </c>
      <c r="G17" s="172">
        <v>20.79</v>
      </c>
      <c r="H17" s="173">
        <v>0</v>
      </c>
      <c r="I17" s="173">
        <v>0</v>
      </c>
      <c r="J17" s="174">
        <v>0</v>
      </c>
      <c r="K17" s="43"/>
    </row>
    <row r="18" spans="1:11" ht="32.25" customHeight="1" x14ac:dyDescent="0.2">
      <c r="A18" s="16" t="s">
        <v>637</v>
      </c>
      <c r="B18" s="44" t="s">
        <v>757</v>
      </c>
      <c r="C18" s="137" t="s">
        <v>618</v>
      </c>
      <c r="D18" s="169">
        <v>10.516</v>
      </c>
      <c r="E18" s="170">
        <v>1.9890000000000001</v>
      </c>
      <c r="F18" s="171">
        <v>0.14599999999999999</v>
      </c>
      <c r="G18" s="172">
        <v>36.93</v>
      </c>
      <c r="H18" s="173">
        <v>0</v>
      </c>
      <c r="I18" s="173">
        <v>0</v>
      </c>
      <c r="J18" s="174">
        <v>0</v>
      </c>
      <c r="K18" s="43"/>
    </row>
    <row r="19" spans="1:11" ht="32.25" customHeight="1" x14ac:dyDescent="0.2">
      <c r="A19" s="16" t="s">
        <v>171</v>
      </c>
      <c r="B19" s="182" t="s">
        <v>758</v>
      </c>
      <c r="C19" s="146" t="s">
        <v>446</v>
      </c>
      <c r="D19" s="169">
        <v>10.516</v>
      </c>
      <c r="E19" s="170">
        <v>1.9890000000000001</v>
      </c>
      <c r="F19" s="171">
        <v>0.14599999999999999</v>
      </c>
      <c r="G19" s="173">
        <v>0</v>
      </c>
      <c r="H19" s="173">
        <v>0</v>
      </c>
      <c r="I19" s="173">
        <v>0</v>
      </c>
      <c r="J19" s="174">
        <v>0</v>
      </c>
      <c r="K19" s="43" t="s">
        <v>745</v>
      </c>
    </row>
    <row r="20" spans="1:11" ht="32.25" customHeight="1" x14ac:dyDescent="0.2">
      <c r="A20" s="16" t="s">
        <v>501</v>
      </c>
      <c r="B20" s="43" t="s">
        <v>759</v>
      </c>
      <c r="C20" s="148">
        <v>0</v>
      </c>
      <c r="D20" s="169">
        <v>6.6210000000000004</v>
      </c>
      <c r="E20" s="170">
        <v>1.214</v>
      </c>
      <c r="F20" s="171">
        <v>8.6999999999999994E-2</v>
      </c>
      <c r="G20" s="172">
        <v>14.21</v>
      </c>
      <c r="H20" s="172">
        <v>7.72</v>
      </c>
      <c r="I20" s="175">
        <v>7.72</v>
      </c>
      <c r="J20" s="176">
        <v>0.184</v>
      </c>
      <c r="K20" s="43"/>
    </row>
    <row r="21" spans="1:11" ht="32.25" customHeight="1" x14ac:dyDescent="0.2">
      <c r="A21" s="16" t="s">
        <v>502</v>
      </c>
      <c r="B21" s="43" t="s">
        <v>760</v>
      </c>
      <c r="C21" s="148">
        <v>0</v>
      </c>
      <c r="D21" s="169">
        <v>6.6210000000000004</v>
      </c>
      <c r="E21" s="170">
        <v>1.214</v>
      </c>
      <c r="F21" s="171">
        <v>8.6999999999999994E-2</v>
      </c>
      <c r="G21" s="172">
        <v>61.19</v>
      </c>
      <c r="H21" s="172">
        <v>7.72</v>
      </c>
      <c r="I21" s="175">
        <v>7.72</v>
      </c>
      <c r="J21" s="176">
        <v>0.184</v>
      </c>
      <c r="K21" s="43" t="s">
        <v>745</v>
      </c>
    </row>
    <row r="22" spans="1:11" ht="32.25" customHeight="1" x14ac:dyDescent="0.2">
      <c r="A22" s="16" t="s">
        <v>503</v>
      </c>
      <c r="B22" s="43" t="s">
        <v>761</v>
      </c>
      <c r="C22" s="148">
        <v>0</v>
      </c>
      <c r="D22" s="169">
        <v>6.6210000000000004</v>
      </c>
      <c r="E22" s="170">
        <v>1.214</v>
      </c>
      <c r="F22" s="171">
        <v>8.6999999999999994E-2</v>
      </c>
      <c r="G22" s="172">
        <v>92.33</v>
      </c>
      <c r="H22" s="172">
        <v>7.72</v>
      </c>
      <c r="I22" s="175">
        <v>7.72</v>
      </c>
      <c r="J22" s="176">
        <v>0.184</v>
      </c>
      <c r="K22" s="43"/>
    </row>
    <row r="23" spans="1:11" ht="32.25" customHeight="1" x14ac:dyDescent="0.2">
      <c r="A23" s="16" t="s">
        <v>504</v>
      </c>
      <c r="B23" s="43" t="s">
        <v>762</v>
      </c>
      <c r="C23" s="148">
        <v>0</v>
      </c>
      <c r="D23" s="169">
        <v>6.6210000000000004</v>
      </c>
      <c r="E23" s="170">
        <v>1.214</v>
      </c>
      <c r="F23" s="171">
        <v>8.6999999999999994E-2</v>
      </c>
      <c r="G23" s="172">
        <v>137.63999999999999</v>
      </c>
      <c r="H23" s="172">
        <v>7.72</v>
      </c>
      <c r="I23" s="175">
        <v>7.72</v>
      </c>
      <c r="J23" s="176">
        <v>0.184</v>
      </c>
      <c r="K23" s="43"/>
    </row>
    <row r="24" spans="1:11" ht="32.25" customHeight="1" x14ac:dyDescent="0.2">
      <c r="A24" s="16" t="s">
        <v>505</v>
      </c>
      <c r="B24" s="43" t="s">
        <v>763</v>
      </c>
      <c r="C24" s="148">
        <v>0</v>
      </c>
      <c r="D24" s="169">
        <v>6.6210000000000004</v>
      </c>
      <c r="E24" s="170">
        <v>1.214</v>
      </c>
      <c r="F24" s="171">
        <v>8.6999999999999994E-2</v>
      </c>
      <c r="G24" s="172">
        <v>270.95999999999998</v>
      </c>
      <c r="H24" s="172">
        <v>7.72</v>
      </c>
      <c r="I24" s="175">
        <v>7.72</v>
      </c>
      <c r="J24" s="176">
        <v>0.184</v>
      </c>
      <c r="K24" s="43"/>
    </row>
    <row r="25" spans="1:11" ht="32.25" customHeight="1" x14ac:dyDescent="0.2">
      <c r="A25" s="16" t="s">
        <v>506</v>
      </c>
      <c r="B25" s="43" t="s">
        <v>764</v>
      </c>
      <c r="C25" s="148">
        <v>0</v>
      </c>
      <c r="D25" s="169">
        <v>4.2240000000000002</v>
      </c>
      <c r="E25" s="170">
        <v>0.71799999999999997</v>
      </c>
      <c r="F25" s="171">
        <v>4.8000000000000001E-2</v>
      </c>
      <c r="G25" s="172">
        <v>11.08</v>
      </c>
      <c r="H25" s="172">
        <v>7.55</v>
      </c>
      <c r="I25" s="175">
        <v>7.55</v>
      </c>
      <c r="J25" s="176">
        <v>0.11600000000000001</v>
      </c>
      <c r="K25" s="43"/>
    </row>
    <row r="26" spans="1:11" ht="32.25" customHeight="1" x14ac:dyDescent="0.2">
      <c r="A26" s="16" t="s">
        <v>507</v>
      </c>
      <c r="B26" s="43" t="s">
        <v>765</v>
      </c>
      <c r="C26" s="148">
        <v>0</v>
      </c>
      <c r="D26" s="169">
        <v>4.2240000000000002</v>
      </c>
      <c r="E26" s="170">
        <v>0.71799999999999997</v>
      </c>
      <c r="F26" s="171">
        <v>4.8000000000000001E-2</v>
      </c>
      <c r="G26" s="172">
        <v>58.06</v>
      </c>
      <c r="H26" s="172">
        <v>7.55</v>
      </c>
      <c r="I26" s="175">
        <v>7.55</v>
      </c>
      <c r="J26" s="176">
        <v>0.11600000000000001</v>
      </c>
      <c r="K26" s="43" t="s">
        <v>745</v>
      </c>
    </row>
    <row r="27" spans="1:11" ht="32.25" customHeight="1" x14ac:dyDescent="0.2">
      <c r="A27" s="16" t="s">
        <v>508</v>
      </c>
      <c r="B27" s="43" t="s">
        <v>766</v>
      </c>
      <c r="C27" s="148">
        <v>0</v>
      </c>
      <c r="D27" s="169">
        <v>4.2240000000000002</v>
      </c>
      <c r="E27" s="170">
        <v>0.71799999999999997</v>
      </c>
      <c r="F27" s="171">
        <v>4.8000000000000001E-2</v>
      </c>
      <c r="G27" s="172">
        <v>89.21</v>
      </c>
      <c r="H27" s="172">
        <v>7.55</v>
      </c>
      <c r="I27" s="175">
        <v>7.55</v>
      </c>
      <c r="J27" s="176">
        <v>0.11600000000000001</v>
      </c>
      <c r="K27" s="43"/>
    </row>
    <row r="28" spans="1:11" ht="32.25" customHeight="1" x14ac:dyDescent="0.2">
      <c r="A28" s="16" t="s">
        <v>509</v>
      </c>
      <c r="B28" s="43" t="s">
        <v>767</v>
      </c>
      <c r="C28" s="148">
        <v>0</v>
      </c>
      <c r="D28" s="169">
        <v>4.2240000000000002</v>
      </c>
      <c r="E28" s="170">
        <v>0.71799999999999997</v>
      </c>
      <c r="F28" s="171">
        <v>4.8000000000000001E-2</v>
      </c>
      <c r="G28" s="172">
        <v>134.51</v>
      </c>
      <c r="H28" s="172">
        <v>7.55</v>
      </c>
      <c r="I28" s="175">
        <v>7.55</v>
      </c>
      <c r="J28" s="176">
        <v>0.11600000000000001</v>
      </c>
      <c r="K28" s="43"/>
    </row>
    <row r="29" spans="1:11" ht="32.25" customHeight="1" x14ac:dyDescent="0.2">
      <c r="A29" s="16" t="s">
        <v>510</v>
      </c>
      <c r="B29" s="43" t="s">
        <v>768</v>
      </c>
      <c r="C29" s="148">
        <v>0</v>
      </c>
      <c r="D29" s="169">
        <v>4.2240000000000002</v>
      </c>
      <c r="E29" s="170">
        <v>0.71799999999999997</v>
      </c>
      <c r="F29" s="171">
        <v>4.8000000000000001E-2</v>
      </c>
      <c r="G29" s="172">
        <v>267.83</v>
      </c>
      <c r="H29" s="172">
        <v>7.55</v>
      </c>
      <c r="I29" s="175">
        <v>7.55</v>
      </c>
      <c r="J29" s="176">
        <v>0.11600000000000001</v>
      </c>
      <c r="K29" s="43"/>
    </row>
    <row r="30" spans="1:11" ht="32.25" customHeight="1" x14ac:dyDescent="0.2">
      <c r="A30" s="16" t="s">
        <v>511</v>
      </c>
      <c r="B30" s="43" t="s">
        <v>769</v>
      </c>
      <c r="C30" s="148">
        <v>0</v>
      </c>
      <c r="D30" s="169">
        <v>2.431</v>
      </c>
      <c r="E30" s="170">
        <v>0.37</v>
      </c>
      <c r="F30" s="171">
        <v>2.1999999999999999E-2</v>
      </c>
      <c r="G30" s="172">
        <v>102.53</v>
      </c>
      <c r="H30" s="172">
        <v>8.76</v>
      </c>
      <c r="I30" s="175">
        <v>8.76</v>
      </c>
      <c r="J30" s="176">
        <v>5.8000000000000003E-2</v>
      </c>
      <c r="K30" s="43"/>
    </row>
    <row r="31" spans="1:11" ht="32.25" customHeight="1" x14ac:dyDescent="0.2">
      <c r="A31" s="16" t="s">
        <v>512</v>
      </c>
      <c r="B31" s="43" t="s">
        <v>770</v>
      </c>
      <c r="C31" s="148">
        <v>0</v>
      </c>
      <c r="D31" s="169">
        <v>2.431</v>
      </c>
      <c r="E31" s="170">
        <v>0.37</v>
      </c>
      <c r="F31" s="171">
        <v>2.1999999999999999E-2</v>
      </c>
      <c r="G31" s="172">
        <v>340.7</v>
      </c>
      <c r="H31" s="172">
        <v>8.76</v>
      </c>
      <c r="I31" s="175">
        <v>8.76</v>
      </c>
      <c r="J31" s="176">
        <v>5.8000000000000003E-2</v>
      </c>
      <c r="K31" s="43"/>
    </row>
    <row r="32" spans="1:11" ht="32.25" customHeight="1" x14ac:dyDescent="0.2">
      <c r="A32" s="16" t="s">
        <v>513</v>
      </c>
      <c r="B32" s="43" t="s">
        <v>771</v>
      </c>
      <c r="C32" s="148">
        <v>0</v>
      </c>
      <c r="D32" s="169">
        <v>2.431</v>
      </c>
      <c r="E32" s="170">
        <v>0.37</v>
      </c>
      <c r="F32" s="171">
        <v>2.1999999999999999E-2</v>
      </c>
      <c r="G32" s="172">
        <v>793.33</v>
      </c>
      <c r="H32" s="172">
        <v>8.76</v>
      </c>
      <c r="I32" s="175">
        <v>8.76</v>
      </c>
      <c r="J32" s="176">
        <v>5.8000000000000003E-2</v>
      </c>
      <c r="K32" s="43"/>
    </row>
    <row r="33" spans="1:11" ht="32.25" customHeight="1" x14ac:dyDescent="0.2">
      <c r="A33" s="16" t="s">
        <v>514</v>
      </c>
      <c r="B33" s="43" t="s">
        <v>772</v>
      </c>
      <c r="C33" s="148">
        <v>0</v>
      </c>
      <c r="D33" s="169">
        <v>2.431</v>
      </c>
      <c r="E33" s="170">
        <v>0.37</v>
      </c>
      <c r="F33" s="171">
        <v>2.1999999999999999E-2</v>
      </c>
      <c r="G33" s="172">
        <v>1624.55</v>
      </c>
      <c r="H33" s="172">
        <v>8.76</v>
      </c>
      <c r="I33" s="175">
        <v>8.76</v>
      </c>
      <c r="J33" s="176">
        <v>5.8000000000000003E-2</v>
      </c>
      <c r="K33" s="43"/>
    </row>
    <row r="34" spans="1:11" ht="32.25" customHeight="1" x14ac:dyDescent="0.2">
      <c r="A34" s="16" t="s">
        <v>515</v>
      </c>
      <c r="B34" s="43" t="s">
        <v>773</v>
      </c>
      <c r="C34" s="148">
        <v>0</v>
      </c>
      <c r="D34" s="169">
        <v>2.431</v>
      </c>
      <c r="E34" s="170">
        <v>0.37</v>
      </c>
      <c r="F34" s="171">
        <v>2.1999999999999999E-2</v>
      </c>
      <c r="G34" s="172">
        <v>4161.88</v>
      </c>
      <c r="H34" s="172">
        <v>8.76</v>
      </c>
      <c r="I34" s="175">
        <v>8.76</v>
      </c>
      <c r="J34" s="176">
        <v>5.8000000000000003E-2</v>
      </c>
      <c r="K34" s="43"/>
    </row>
    <row r="35" spans="1:11" ht="32.25" customHeight="1" x14ac:dyDescent="0.2">
      <c r="A35" s="16" t="s">
        <v>175</v>
      </c>
      <c r="B35" s="43" t="s">
        <v>774</v>
      </c>
      <c r="C35" s="148" t="s">
        <v>447</v>
      </c>
      <c r="D35" s="177">
        <v>25.526</v>
      </c>
      <c r="E35" s="178">
        <v>3.5379999999999998</v>
      </c>
      <c r="F35" s="171">
        <v>1.349</v>
      </c>
      <c r="G35" s="173">
        <v>0</v>
      </c>
      <c r="H35" s="173">
        <v>0</v>
      </c>
      <c r="I35" s="173">
        <v>0</v>
      </c>
      <c r="J35" s="174">
        <v>0</v>
      </c>
      <c r="K35" s="43" t="s">
        <v>745</v>
      </c>
    </row>
    <row r="36" spans="1:11" ht="27.75" customHeight="1" x14ac:dyDescent="0.2">
      <c r="A36" s="16" t="s">
        <v>176</v>
      </c>
      <c r="B36" s="44" t="s">
        <v>775</v>
      </c>
      <c r="C36" s="147">
        <v>0</v>
      </c>
      <c r="D36" s="169">
        <v>-6.7439999999999998</v>
      </c>
      <c r="E36" s="170">
        <v>-1.276</v>
      </c>
      <c r="F36" s="171">
        <v>-9.4E-2</v>
      </c>
      <c r="G36" s="140">
        <v>0</v>
      </c>
      <c r="H36" s="173">
        <v>0</v>
      </c>
      <c r="I36" s="173">
        <v>0</v>
      </c>
      <c r="J36" s="174">
        <v>0</v>
      </c>
      <c r="K36" s="43" t="s">
        <v>745</v>
      </c>
    </row>
    <row r="37" spans="1:11" ht="27.75" customHeight="1" x14ac:dyDescent="0.2">
      <c r="A37" s="16" t="s">
        <v>177</v>
      </c>
      <c r="B37" s="43" t="s">
        <v>776</v>
      </c>
      <c r="C37" s="148">
        <v>0</v>
      </c>
      <c r="D37" s="169">
        <v>-5.5910000000000002</v>
      </c>
      <c r="E37" s="170">
        <v>-1.0369999999999999</v>
      </c>
      <c r="F37" s="171">
        <v>-7.4999999999999997E-2</v>
      </c>
      <c r="G37" s="140">
        <v>0</v>
      </c>
      <c r="H37" s="173">
        <v>0</v>
      </c>
      <c r="I37" s="173">
        <v>0</v>
      </c>
      <c r="J37" s="174">
        <v>0</v>
      </c>
      <c r="K37" s="43" t="s">
        <v>745</v>
      </c>
    </row>
    <row r="38" spans="1:11" ht="27.75" customHeight="1" x14ac:dyDescent="0.2">
      <c r="A38" s="16" t="s">
        <v>178</v>
      </c>
      <c r="B38" s="43" t="s">
        <v>777</v>
      </c>
      <c r="C38" s="148">
        <v>0</v>
      </c>
      <c r="D38" s="169">
        <v>-6.7439999999999998</v>
      </c>
      <c r="E38" s="170">
        <v>-1.276</v>
      </c>
      <c r="F38" s="171">
        <v>-9.4E-2</v>
      </c>
      <c r="G38" s="140">
        <v>0</v>
      </c>
      <c r="H38" s="173">
        <v>0</v>
      </c>
      <c r="I38" s="173">
        <v>0</v>
      </c>
      <c r="J38" s="176">
        <v>0.216</v>
      </c>
      <c r="K38" s="43" t="s">
        <v>745</v>
      </c>
    </row>
    <row r="39" spans="1:11" ht="27.75" customHeight="1" x14ac:dyDescent="0.2">
      <c r="A39" s="16" t="s">
        <v>179</v>
      </c>
      <c r="B39" s="43" t="s">
        <v>778</v>
      </c>
      <c r="C39" s="148">
        <v>0</v>
      </c>
      <c r="D39" s="169">
        <v>-6.7439999999999998</v>
      </c>
      <c r="E39" s="170">
        <v>-1.276</v>
      </c>
      <c r="F39" s="171">
        <v>-9.4E-2</v>
      </c>
      <c r="G39" s="140">
        <v>0</v>
      </c>
      <c r="H39" s="173">
        <v>0</v>
      </c>
      <c r="I39" s="173">
        <v>0</v>
      </c>
      <c r="J39" s="174">
        <v>0</v>
      </c>
      <c r="K39" s="43" t="s">
        <v>745</v>
      </c>
    </row>
    <row r="40" spans="1:11" ht="27.75" customHeight="1" x14ac:dyDescent="0.2">
      <c r="A40" s="16" t="s">
        <v>180</v>
      </c>
      <c r="B40" s="43" t="s">
        <v>779</v>
      </c>
      <c r="C40" s="148">
        <v>0</v>
      </c>
      <c r="D40" s="169">
        <v>-5.5910000000000002</v>
      </c>
      <c r="E40" s="170">
        <v>-1.0369999999999999</v>
      </c>
      <c r="F40" s="171">
        <v>-7.4999999999999997E-2</v>
      </c>
      <c r="G40" s="140">
        <v>0</v>
      </c>
      <c r="H40" s="173">
        <v>0</v>
      </c>
      <c r="I40" s="173">
        <v>0</v>
      </c>
      <c r="J40" s="176">
        <v>0.16</v>
      </c>
      <c r="K40" s="43" t="s">
        <v>745</v>
      </c>
    </row>
    <row r="41" spans="1:11" ht="27.75" customHeight="1" x14ac:dyDescent="0.2">
      <c r="A41" s="16" t="s">
        <v>181</v>
      </c>
      <c r="B41" s="43" t="s">
        <v>780</v>
      </c>
      <c r="C41" s="148">
        <v>0</v>
      </c>
      <c r="D41" s="169">
        <v>-5.5910000000000002</v>
      </c>
      <c r="E41" s="170">
        <v>-1.0369999999999999</v>
      </c>
      <c r="F41" s="171">
        <v>-7.4999999999999997E-2</v>
      </c>
      <c r="G41" s="140">
        <v>0</v>
      </c>
      <c r="H41" s="173">
        <v>0</v>
      </c>
      <c r="I41" s="173">
        <v>0</v>
      </c>
      <c r="J41" s="174">
        <v>0</v>
      </c>
      <c r="K41" s="43" t="s">
        <v>745</v>
      </c>
    </row>
    <row r="42" spans="1:11" ht="27.75" customHeight="1" x14ac:dyDescent="0.2">
      <c r="A42" s="16" t="s">
        <v>182</v>
      </c>
      <c r="B42" s="43" t="s">
        <v>781</v>
      </c>
      <c r="C42" s="148">
        <v>0</v>
      </c>
      <c r="D42" s="169">
        <v>-3.4140000000000001</v>
      </c>
      <c r="E42" s="170">
        <v>-0.57999999999999996</v>
      </c>
      <c r="F42" s="171">
        <v>-3.9E-2</v>
      </c>
      <c r="G42" s="172">
        <v>64.19</v>
      </c>
      <c r="H42" s="173">
        <v>0</v>
      </c>
      <c r="I42" s="173">
        <v>0</v>
      </c>
      <c r="J42" s="176">
        <v>0.13300000000000001</v>
      </c>
      <c r="K42" s="43" t="s">
        <v>745</v>
      </c>
    </row>
    <row r="43" spans="1:11" ht="27.75" customHeight="1" x14ac:dyDescent="0.2">
      <c r="A43" s="16" t="s">
        <v>183</v>
      </c>
      <c r="B43" s="43" t="s">
        <v>782</v>
      </c>
      <c r="C43" s="148">
        <v>0</v>
      </c>
      <c r="D43" s="169">
        <v>-3.4140000000000001</v>
      </c>
      <c r="E43" s="170">
        <v>-0.57999999999999996</v>
      </c>
      <c r="F43" s="171">
        <v>-3.9E-2</v>
      </c>
      <c r="G43" s="172">
        <v>64.19</v>
      </c>
      <c r="H43" s="173">
        <v>0</v>
      </c>
      <c r="I43" s="173">
        <v>0</v>
      </c>
      <c r="J43" s="174">
        <v>0</v>
      </c>
      <c r="K43" s="43" t="s">
        <v>745</v>
      </c>
    </row>
    <row r="44" spans="1:11" ht="27.75" customHeight="1" x14ac:dyDescent="0.2">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A2:K2"/>
    <mergeCell ref="C5:D5"/>
    <mergeCell ref="C6:D6"/>
    <mergeCell ref="G5:H5"/>
    <mergeCell ref="G6:H6"/>
    <mergeCell ref="G4:K4"/>
    <mergeCell ref="A4:E4"/>
    <mergeCell ref="C7:D7"/>
    <mergeCell ref="B8:E8"/>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4" fitToHeight="0" orientation="portrait" r:id="rId2"/>
  <headerFooter scaleWithDoc="0">
    <oddHeader>&amp;L&amp;"Arial,Bold"Annex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273D7-A70A-40ED-8FC0-227CC30CB06A}">
  <dimension ref="A1:P346"/>
  <sheetViews>
    <sheetView workbookViewId="0">
      <selection activeCell="A9" sqref="A9"/>
    </sheetView>
  </sheetViews>
  <sheetFormatPr defaultColWidth="9.140625" defaultRowHeight="12.75" x14ac:dyDescent="0.2"/>
  <cols>
    <col min="1" max="1" width="14.5703125" style="185" customWidth="1"/>
    <col min="2" max="2" width="16.42578125" style="185" customWidth="1"/>
    <col min="3" max="3" width="19.42578125" style="201" bestFit="1" customWidth="1"/>
    <col min="4" max="4" width="14.5703125" style="202" customWidth="1"/>
    <col min="5" max="5" width="15.5703125" style="203" customWidth="1"/>
    <col min="6" max="6" width="19.42578125" style="203" bestFit="1" customWidth="1"/>
    <col min="7" max="7" width="37.42578125" style="202" customWidth="1"/>
    <col min="8" max="9" width="14.5703125" style="202" customWidth="1"/>
    <col min="10" max="10" width="14.5703125" style="204" customWidth="1"/>
    <col min="11" max="12" width="14.5703125" style="205" customWidth="1"/>
    <col min="13" max="16" width="14.5703125" style="185" customWidth="1"/>
    <col min="17" max="18" width="15.5703125" style="185" customWidth="1"/>
    <col min="19" max="16384" width="9.140625" style="185"/>
  </cols>
  <sheetData>
    <row r="1" spans="1:16" ht="66.75" customHeight="1" x14ac:dyDescent="0.2">
      <c r="A1" s="183" t="s">
        <v>27</v>
      </c>
      <c r="B1" s="183"/>
      <c r="C1" s="231" t="s">
        <v>783</v>
      </c>
      <c r="D1" s="231"/>
      <c r="E1" s="184"/>
      <c r="F1" s="232" t="s">
        <v>784</v>
      </c>
      <c r="G1" s="232"/>
      <c r="H1" s="232"/>
      <c r="I1" s="232"/>
      <c r="J1" s="232"/>
      <c r="K1" s="232"/>
      <c r="L1" s="232"/>
      <c r="M1" s="232"/>
      <c r="N1" s="232"/>
      <c r="O1" s="232"/>
      <c r="P1" s="232"/>
    </row>
    <row r="2" spans="1:16" s="186" customFormat="1" ht="25.5" customHeight="1" x14ac:dyDescent="0.2">
      <c r="A2" s="220" t="s">
        <v>798</v>
      </c>
      <c r="B2" s="220"/>
      <c r="C2" s="220"/>
      <c r="D2" s="220"/>
      <c r="E2" s="220"/>
      <c r="F2" s="220"/>
      <c r="G2" s="220"/>
      <c r="H2" s="220"/>
      <c r="I2" s="220"/>
      <c r="J2" s="220"/>
      <c r="K2" s="220"/>
      <c r="L2" s="220"/>
      <c r="M2" s="220"/>
      <c r="N2" s="220"/>
      <c r="O2" s="220"/>
      <c r="P2" s="220"/>
    </row>
    <row r="3" spans="1:16" s="188" customFormat="1" ht="10.5" customHeight="1" x14ac:dyDescent="0.2">
      <c r="A3" s="70"/>
      <c r="B3" s="70"/>
      <c r="C3" s="187"/>
      <c r="D3" s="70"/>
      <c r="E3" s="187"/>
      <c r="F3" s="187"/>
      <c r="G3" s="70"/>
      <c r="H3" s="70"/>
      <c r="I3" s="70"/>
      <c r="J3" s="70"/>
      <c r="K3" s="70"/>
      <c r="L3" s="70"/>
      <c r="M3" s="70"/>
      <c r="N3" s="70"/>
      <c r="O3" s="70"/>
      <c r="P3" s="70"/>
    </row>
    <row r="4" spans="1:16" s="188" customFormat="1" ht="25.5" customHeight="1" x14ac:dyDescent="0.2">
      <c r="A4" s="233" t="s">
        <v>785</v>
      </c>
      <c r="B4" s="234"/>
      <c r="C4" s="234"/>
      <c r="D4" s="234"/>
      <c r="E4" s="234"/>
      <c r="F4" s="235"/>
      <c r="G4" s="70"/>
      <c r="H4" s="70"/>
      <c r="I4" s="70"/>
      <c r="J4" s="70"/>
      <c r="K4" s="70"/>
      <c r="L4" s="70"/>
      <c r="M4" s="70"/>
      <c r="N4" s="70"/>
      <c r="O4" s="70"/>
      <c r="P4" s="70"/>
    </row>
    <row r="5" spans="1:16" s="188" customFormat="1" ht="25.5" customHeight="1" x14ac:dyDescent="0.2">
      <c r="A5" s="224" t="s">
        <v>16</v>
      </c>
      <c r="B5" s="236"/>
      <c r="C5" s="225"/>
      <c r="D5" s="237" t="s">
        <v>786</v>
      </c>
      <c r="E5" s="238"/>
      <c r="F5" s="239"/>
      <c r="G5" s="70"/>
      <c r="H5" s="70"/>
      <c r="I5" s="70"/>
      <c r="J5" s="70"/>
      <c r="K5" s="70"/>
      <c r="L5" s="70"/>
      <c r="M5" s="70"/>
      <c r="N5" s="70"/>
      <c r="O5" s="70"/>
      <c r="P5" s="70"/>
    </row>
    <row r="6" spans="1:16" s="188" customFormat="1" ht="18" x14ac:dyDescent="0.2">
      <c r="A6" s="240" t="s">
        <v>787</v>
      </c>
      <c r="B6" s="241"/>
      <c r="C6" s="242"/>
      <c r="D6" s="217" t="s">
        <v>726</v>
      </c>
      <c r="E6" s="218"/>
      <c r="F6" s="219"/>
      <c r="G6" s="70"/>
      <c r="H6" s="70"/>
      <c r="I6" s="70"/>
      <c r="J6" s="70"/>
      <c r="K6" s="70"/>
      <c r="L6" s="70"/>
      <c r="M6" s="70"/>
      <c r="N6" s="70"/>
      <c r="O6" s="70"/>
      <c r="P6" s="70"/>
    </row>
    <row r="7" spans="1:16" s="188" customFormat="1" ht="18" x14ac:dyDescent="0.2">
      <c r="A7" s="240" t="s">
        <v>21</v>
      </c>
      <c r="B7" s="241"/>
      <c r="C7" s="242"/>
      <c r="D7" s="217" t="s">
        <v>22</v>
      </c>
      <c r="E7" s="218"/>
      <c r="F7" s="219"/>
      <c r="G7" s="70"/>
      <c r="H7" s="70"/>
      <c r="I7" s="70"/>
      <c r="J7" s="70"/>
      <c r="K7" s="70"/>
      <c r="L7" s="70"/>
      <c r="M7" s="70"/>
      <c r="N7" s="70"/>
      <c r="O7" s="70"/>
      <c r="P7" s="70"/>
    </row>
    <row r="8" spans="1:16" s="188" customFormat="1" ht="25.5" customHeight="1" x14ac:dyDescent="0.2">
      <c r="A8" s="243"/>
      <c r="B8" s="244"/>
      <c r="C8" s="245"/>
      <c r="D8" s="246"/>
      <c r="E8" s="247"/>
      <c r="F8" s="248"/>
      <c r="G8" s="70"/>
      <c r="H8" s="70"/>
      <c r="I8" s="70"/>
      <c r="J8" s="70"/>
      <c r="K8" s="70"/>
      <c r="L8" s="70"/>
      <c r="M8" s="70"/>
      <c r="N8" s="70"/>
      <c r="O8" s="70"/>
      <c r="P8" s="70"/>
    </row>
    <row r="9" spans="1:16" s="188" customFormat="1" ht="10.5" customHeight="1" x14ac:dyDescent="0.2">
      <c r="A9" s="70"/>
      <c r="B9" s="70"/>
      <c r="C9" s="187"/>
      <c r="D9" s="70"/>
      <c r="E9" s="187"/>
      <c r="F9" s="187"/>
      <c r="G9" s="70"/>
      <c r="H9" s="70"/>
      <c r="I9" s="70"/>
      <c r="J9" s="70"/>
      <c r="K9" s="70"/>
      <c r="L9" s="70"/>
      <c r="M9" s="70"/>
      <c r="N9" s="70"/>
      <c r="O9" s="70"/>
      <c r="P9" s="70"/>
    </row>
    <row r="10" spans="1:16" ht="63.75" customHeight="1" x14ac:dyDescent="0.2">
      <c r="A10" s="50" t="s">
        <v>90</v>
      </c>
      <c r="B10" s="51" t="s">
        <v>61</v>
      </c>
      <c r="C10" s="189" t="s">
        <v>62</v>
      </c>
      <c r="D10" s="50" t="s">
        <v>788</v>
      </c>
      <c r="E10" s="190" t="s">
        <v>61</v>
      </c>
      <c r="F10" s="189" t="s">
        <v>63</v>
      </c>
      <c r="G10" s="52" t="s">
        <v>58</v>
      </c>
      <c r="H10" s="52" t="s">
        <v>632</v>
      </c>
      <c r="I10" s="191" t="s">
        <v>789</v>
      </c>
      <c r="J10" s="52" t="s">
        <v>790</v>
      </c>
      <c r="K10" s="52" t="s">
        <v>791</v>
      </c>
      <c r="L10" s="192" t="s">
        <v>792</v>
      </c>
      <c r="M10" s="191" t="s">
        <v>793</v>
      </c>
      <c r="N10" s="52" t="s">
        <v>794</v>
      </c>
      <c r="O10" s="52" t="s">
        <v>795</v>
      </c>
      <c r="P10" s="192" t="s">
        <v>796</v>
      </c>
    </row>
    <row r="11" spans="1:16" ht="25.5" x14ac:dyDescent="0.2">
      <c r="A11" s="193"/>
      <c r="B11" s="194"/>
      <c r="C11" s="194"/>
      <c r="D11" s="193"/>
      <c r="E11" s="194"/>
      <c r="F11" s="194"/>
      <c r="G11" s="195" t="s">
        <v>797</v>
      </c>
      <c r="H11" s="196"/>
      <c r="I11" s="197"/>
      <c r="J11" s="198"/>
      <c r="K11" s="198"/>
      <c r="L11" s="198"/>
      <c r="M11" s="199"/>
      <c r="N11" s="200"/>
      <c r="O11" s="200"/>
      <c r="P11" s="200"/>
    </row>
    <row r="12" spans="1:16" x14ac:dyDescent="0.2">
      <c r="A12" s="193"/>
      <c r="B12" s="194"/>
      <c r="C12" s="194"/>
      <c r="D12" s="193"/>
      <c r="E12" s="194"/>
      <c r="F12" s="194"/>
      <c r="G12" s="195"/>
      <c r="H12" s="196"/>
      <c r="I12" s="197"/>
      <c r="J12" s="198"/>
      <c r="K12" s="198"/>
      <c r="L12" s="198"/>
      <c r="M12" s="199"/>
      <c r="N12" s="200"/>
      <c r="O12" s="200"/>
      <c r="P12" s="200"/>
    </row>
    <row r="13" spans="1:16" x14ac:dyDescent="0.2">
      <c r="A13" s="193"/>
      <c r="B13" s="194"/>
      <c r="C13" s="194"/>
      <c r="D13" s="193"/>
      <c r="E13" s="194"/>
      <c r="F13" s="194"/>
      <c r="G13" s="195"/>
      <c r="H13" s="196"/>
      <c r="I13" s="197"/>
      <c r="J13" s="198"/>
      <c r="K13" s="198"/>
      <c r="L13" s="198"/>
      <c r="M13" s="199"/>
      <c r="N13" s="200"/>
      <c r="O13" s="200"/>
      <c r="P13" s="200"/>
    </row>
    <row r="14" spans="1:16" x14ac:dyDescent="0.2">
      <c r="A14" s="193"/>
      <c r="B14" s="194"/>
      <c r="C14" s="194"/>
      <c r="D14" s="193"/>
      <c r="E14" s="194"/>
      <c r="F14" s="194"/>
      <c r="G14" s="195"/>
      <c r="H14" s="196"/>
      <c r="I14" s="197"/>
      <c r="J14" s="198"/>
      <c r="K14" s="198"/>
      <c r="L14" s="198"/>
      <c r="M14" s="199"/>
      <c r="N14" s="200"/>
      <c r="O14" s="200"/>
      <c r="P14" s="200"/>
    </row>
    <row r="15" spans="1:16" x14ac:dyDescent="0.2">
      <c r="A15" s="193"/>
      <c r="B15" s="194"/>
      <c r="C15" s="194"/>
      <c r="D15" s="193"/>
      <c r="E15" s="194"/>
      <c r="F15" s="194"/>
      <c r="G15" s="195"/>
      <c r="H15" s="196"/>
      <c r="I15" s="197"/>
      <c r="J15" s="198"/>
      <c r="K15" s="198"/>
      <c r="L15" s="198"/>
      <c r="M15" s="199"/>
      <c r="N15" s="200"/>
      <c r="O15" s="200"/>
      <c r="P15" s="200"/>
    </row>
    <row r="16" spans="1:16" x14ac:dyDescent="0.2">
      <c r="A16" s="193"/>
      <c r="B16" s="194"/>
      <c r="C16" s="194"/>
      <c r="D16" s="193"/>
      <c r="E16" s="194"/>
      <c r="F16" s="194"/>
      <c r="G16" s="195"/>
      <c r="H16" s="196"/>
      <c r="I16" s="197"/>
      <c r="J16" s="198"/>
      <c r="K16" s="198"/>
      <c r="L16" s="198"/>
      <c r="M16" s="199"/>
      <c r="N16" s="200"/>
      <c r="O16" s="200"/>
      <c r="P16" s="200"/>
    </row>
    <row r="17" spans="1:16" x14ac:dyDescent="0.2">
      <c r="A17" s="193"/>
      <c r="B17" s="194"/>
      <c r="C17" s="194"/>
      <c r="D17" s="193"/>
      <c r="E17" s="194"/>
      <c r="F17" s="194"/>
      <c r="G17" s="195"/>
      <c r="H17" s="196"/>
      <c r="I17" s="197"/>
      <c r="J17" s="198"/>
      <c r="K17" s="198"/>
      <c r="L17" s="198"/>
      <c r="M17" s="199"/>
      <c r="N17" s="200"/>
      <c r="O17" s="200"/>
      <c r="P17" s="200"/>
    </row>
    <row r="18" spans="1:16" x14ac:dyDescent="0.2">
      <c r="A18" s="193"/>
      <c r="B18" s="194"/>
      <c r="C18" s="194"/>
      <c r="D18" s="193"/>
      <c r="E18" s="194"/>
      <c r="F18" s="194"/>
      <c r="G18" s="195"/>
      <c r="H18" s="196"/>
      <c r="I18" s="197"/>
      <c r="J18" s="198"/>
      <c r="K18" s="198"/>
      <c r="L18" s="198"/>
      <c r="M18" s="199"/>
      <c r="N18" s="200"/>
      <c r="O18" s="200"/>
      <c r="P18" s="200"/>
    </row>
    <row r="19" spans="1:16" x14ac:dyDescent="0.2">
      <c r="A19" s="193"/>
      <c r="B19" s="194"/>
      <c r="C19" s="194"/>
      <c r="D19" s="193"/>
      <c r="E19" s="194"/>
      <c r="F19" s="194"/>
      <c r="G19" s="195"/>
      <c r="H19" s="196"/>
      <c r="I19" s="197"/>
      <c r="J19" s="198"/>
      <c r="K19" s="198"/>
      <c r="L19" s="198"/>
      <c r="M19" s="199"/>
      <c r="N19" s="200"/>
      <c r="O19" s="200"/>
      <c r="P19" s="200"/>
    </row>
    <row r="20" spans="1:16" x14ac:dyDescent="0.2">
      <c r="A20" s="193"/>
      <c r="B20" s="194"/>
      <c r="C20" s="194"/>
      <c r="D20" s="193"/>
      <c r="E20" s="194"/>
      <c r="F20" s="194"/>
      <c r="G20" s="195"/>
      <c r="H20" s="196"/>
      <c r="I20" s="197"/>
      <c r="J20" s="198"/>
      <c r="K20" s="198"/>
      <c r="L20" s="198"/>
      <c r="M20" s="199"/>
      <c r="N20" s="200"/>
      <c r="O20" s="200"/>
      <c r="P20" s="200"/>
    </row>
    <row r="21" spans="1:16" x14ac:dyDescent="0.2">
      <c r="A21" s="193"/>
      <c r="B21" s="194"/>
      <c r="C21" s="194"/>
      <c r="D21" s="193"/>
      <c r="E21" s="194"/>
      <c r="F21" s="194"/>
      <c r="G21" s="195"/>
      <c r="H21" s="196"/>
      <c r="I21" s="197"/>
      <c r="J21" s="198"/>
      <c r="K21" s="198"/>
      <c r="L21" s="198"/>
      <c r="M21" s="199"/>
      <c r="N21" s="200"/>
      <c r="O21" s="200"/>
      <c r="P21" s="200"/>
    </row>
    <row r="22" spans="1:16" x14ac:dyDescent="0.2">
      <c r="A22" s="193"/>
      <c r="B22" s="194"/>
      <c r="C22" s="194"/>
      <c r="D22" s="193"/>
      <c r="E22" s="194"/>
      <c r="F22" s="194"/>
      <c r="G22" s="195"/>
      <c r="H22" s="196"/>
      <c r="I22" s="197"/>
      <c r="J22" s="198"/>
      <c r="K22" s="198"/>
      <c r="L22" s="198"/>
      <c r="M22" s="199"/>
      <c r="N22" s="200"/>
      <c r="O22" s="200"/>
      <c r="P22" s="200"/>
    </row>
    <row r="23" spans="1:16" x14ac:dyDescent="0.2">
      <c r="A23" s="193"/>
      <c r="B23" s="194"/>
      <c r="C23" s="194"/>
      <c r="D23" s="193"/>
      <c r="E23" s="194"/>
      <c r="F23" s="194"/>
      <c r="G23" s="195"/>
      <c r="H23" s="196"/>
      <c r="I23" s="197"/>
      <c r="J23" s="198"/>
      <c r="K23" s="198"/>
      <c r="L23" s="198"/>
      <c r="M23" s="199"/>
      <c r="N23" s="200"/>
      <c r="O23" s="200"/>
      <c r="P23" s="200"/>
    </row>
    <row r="24" spans="1:16" x14ac:dyDescent="0.2">
      <c r="A24" s="193"/>
      <c r="B24" s="194"/>
      <c r="C24" s="194"/>
      <c r="D24" s="193"/>
      <c r="E24" s="194"/>
      <c r="F24" s="194"/>
      <c r="G24" s="195"/>
      <c r="H24" s="196"/>
      <c r="I24" s="197"/>
      <c r="J24" s="198"/>
      <c r="K24" s="198"/>
      <c r="L24" s="198"/>
      <c r="M24" s="199"/>
      <c r="N24" s="200"/>
      <c r="O24" s="200"/>
      <c r="P24" s="200"/>
    </row>
    <row r="25" spans="1:16" x14ac:dyDescent="0.2">
      <c r="A25" s="193"/>
      <c r="B25" s="194"/>
      <c r="C25" s="194"/>
      <c r="D25" s="193"/>
      <c r="E25" s="194"/>
      <c r="F25" s="194"/>
      <c r="G25" s="195"/>
      <c r="H25" s="196"/>
      <c r="I25" s="197"/>
      <c r="J25" s="198"/>
      <c r="K25" s="198"/>
      <c r="L25" s="198"/>
      <c r="M25" s="199"/>
      <c r="N25" s="200"/>
      <c r="O25" s="200"/>
      <c r="P25" s="200"/>
    </row>
    <row r="26" spans="1:16" x14ac:dyDescent="0.2">
      <c r="A26" s="193"/>
      <c r="B26" s="194"/>
      <c r="C26" s="194"/>
      <c r="D26" s="193"/>
      <c r="E26" s="194"/>
      <c r="F26" s="194"/>
      <c r="G26" s="195"/>
      <c r="H26" s="196"/>
      <c r="I26" s="197"/>
      <c r="J26" s="198"/>
      <c r="K26" s="198"/>
      <c r="L26" s="198"/>
      <c r="M26" s="199"/>
      <c r="N26" s="200"/>
      <c r="O26" s="200"/>
      <c r="P26" s="200"/>
    </row>
    <row r="27" spans="1:16" x14ac:dyDescent="0.2">
      <c r="A27" s="193"/>
      <c r="B27" s="194"/>
      <c r="C27" s="194"/>
      <c r="D27" s="193"/>
      <c r="E27" s="194"/>
      <c r="F27" s="194"/>
      <c r="G27" s="195"/>
      <c r="H27" s="196"/>
      <c r="I27" s="197"/>
      <c r="J27" s="198"/>
      <c r="K27" s="198"/>
      <c r="L27" s="198"/>
      <c r="M27" s="199"/>
      <c r="N27" s="200"/>
      <c r="O27" s="200"/>
      <c r="P27" s="200"/>
    </row>
    <row r="28" spans="1:16" x14ac:dyDescent="0.2">
      <c r="A28" s="193"/>
      <c r="B28" s="194"/>
      <c r="C28" s="194"/>
      <c r="D28" s="193"/>
      <c r="E28" s="194"/>
      <c r="F28" s="194"/>
      <c r="G28" s="195"/>
      <c r="H28" s="196"/>
      <c r="I28" s="197"/>
      <c r="J28" s="198"/>
      <c r="K28" s="198"/>
      <c r="L28" s="198"/>
      <c r="M28" s="199"/>
      <c r="N28" s="200"/>
      <c r="O28" s="200"/>
      <c r="P28" s="200"/>
    </row>
    <row r="29" spans="1:16" x14ac:dyDescent="0.2">
      <c r="A29" s="193"/>
      <c r="B29" s="194"/>
      <c r="C29" s="194"/>
      <c r="D29" s="193"/>
      <c r="E29" s="194"/>
      <c r="F29" s="194"/>
      <c r="G29" s="195"/>
      <c r="H29" s="196"/>
      <c r="I29" s="197"/>
      <c r="J29" s="198"/>
      <c r="K29" s="198"/>
      <c r="L29" s="198"/>
      <c r="M29" s="199"/>
      <c r="N29" s="200"/>
      <c r="O29" s="200"/>
      <c r="P29" s="200"/>
    </row>
    <row r="30" spans="1:16" x14ac:dyDescent="0.2">
      <c r="A30" s="193"/>
      <c r="B30" s="194"/>
      <c r="C30" s="194"/>
      <c r="D30" s="193"/>
      <c r="E30" s="194"/>
      <c r="F30" s="194"/>
      <c r="G30" s="195"/>
      <c r="H30" s="196"/>
      <c r="I30" s="197"/>
      <c r="J30" s="198"/>
      <c r="K30" s="198"/>
      <c r="L30" s="198"/>
      <c r="M30" s="199"/>
      <c r="N30" s="200"/>
      <c r="O30" s="200"/>
      <c r="P30" s="200"/>
    </row>
    <row r="31" spans="1:16" x14ac:dyDescent="0.2">
      <c r="A31" s="193"/>
      <c r="B31" s="194"/>
      <c r="C31" s="194"/>
      <c r="D31" s="193"/>
      <c r="E31" s="194"/>
      <c r="F31" s="194"/>
      <c r="G31" s="195"/>
      <c r="H31" s="196"/>
      <c r="I31" s="197"/>
      <c r="J31" s="198"/>
      <c r="K31" s="198"/>
      <c r="L31" s="198"/>
      <c r="M31" s="199"/>
      <c r="N31" s="200"/>
      <c r="O31" s="200"/>
      <c r="P31" s="200"/>
    </row>
    <row r="32" spans="1:16" x14ac:dyDescent="0.2">
      <c r="A32" s="193"/>
      <c r="B32" s="194"/>
      <c r="C32" s="194"/>
      <c r="D32" s="193"/>
      <c r="E32" s="194"/>
      <c r="F32" s="194"/>
      <c r="G32" s="195"/>
      <c r="H32" s="196"/>
      <c r="I32" s="197"/>
      <c r="J32" s="198"/>
      <c r="K32" s="198"/>
      <c r="L32" s="198"/>
      <c r="M32" s="199"/>
      <c r="N32" s="200"/>
      <c r="O32" s="200"/>
      <c r="P32" s="200"/>
    </row>
    <row r="33" spans="1:16" x14ac:dyDescent="0.2">
      <c r="A33" s="193"/>
      <c r="B33" s="194"/>
      <c r="C33" s="194"/>
      <c r="D33" s="193"/>
      <c r="E33" s="194"/>
      <c r="F33" s="194"/>
      <c r="G33" s="195"/>
      <c r="H33" s="196"/>
      <c r="I33" s="197"/>
      <c r="J33" s="198"/>
      <c r="K33" s="198"/>
      <c r="L33" s="198"/>
      <c r="M33" s="199"/>
      <c r="N33" s="200"/>
      <c r="O33" s="200"/>
      <c r="P33" s="200"/>
    </row>
    <row r="34" spans="1:16" x14ac:dyDescent="0.2">
      <c r="A34" s="193"/>
      <c r="B34" s="194"/>
      <c r="C34" s="194"/>
      <c r="D34" s="193"/>
      <c r="E34" s="194"/>
      <c r="F34" s="194"/>
      <c r="G34" s="195"/>
      <c r="H34" s="196"/>
      <c r="I34" s="197"/>
      <c r="J34" s="198"/>
      <c r="K34" s="198"/>
      <c r="L34" s="198"/>
      <c r="M34" s="199"/>
      <c r="N34" s="200"/>
      <c r="O34" s="200"/>
      <c r="P34" s="200"/>
    </row>
    <row r="35" spans="1:16" x14ac:dyDescent="0.2">
      <c r="A35" s="193"/>
      <c r="B35" s="194"/>
      <c r="C35" s="194"/>
      <c r="D35" s="193"/>
      <c r="E35" s="194"/>
      <c r="F35" s="194"/>
      <c r="G35" s="195"/>
      <c r="H35" s="196"/>
      <c r="I35" s="197"/>
      <c r="J35" s="198"/>
      <c r="K35" s="198"/>
      <c r="L35" s="198"/>
      <c r="M35" s="199"/>
      <c r="N35" s="200"/>
      <c r="O35" s="200"/>
      <c r="P35" s="200"/>
    </row>
    <row r="36" spans="1:16" x14ac:dyDescent="0.2">
      <c r="A36" s="193"/>
      <c r="B36" s="194"/>
      <c r="C36" s="194"/>
      <c r="D36" s="193"/>
      <c r="E36" s="194"/>
      <c r="F36" s="194"/>
      <c r="G36" s="195"/>
      <c r="H36" s="196"/>
      <c r="I36" s="197"/>
      <c r="J36" s="198"/>
      <c r="K36" s="198"/>
      <c r="L36" s="198"/>
      <c r="M36" s="199"/>
      <c r="N36" s="200"/>
      <c r="O36" s="200"/>
      <c r="P36" s="200"/>
    </row>
    <row r="37" spans="1:16" x14ac:dyDescent="0.2">
      <c r="A37" s="193"/>
      <c r="B37" s="194"/>
      <c r="C37" s="194"/>
      <c r="D37" s="193"/>
      <c r="E37" s="194"/>
      <c r="F37" s="194"/>
      <c r="G37" s="195"/>
      <c r="H37" s="196"/>
      <c r="I37" s="197"/>
      <c r="J37" s="198"/>
      <c r="K37" s="198"/>
      <c r="L37" s="198"/>
      <c r="M37" s="199"/>
      <c r="N37" s="200"/>
      <c r="O37" s="200"/>
      <c r="P37" s="200"/>
    </row>
    <row r="38" spans="1:16" x14ac:dyDescent="0.2">
      <c r="A38" s="193"/>
      <c r="B38" s="194"/>
      <c r="C38" s="194"/>
      <c r="D38" s="193"/>
      <c r="E38" s="194"/>
      <c r="F38" s="194"/>
      <c r="G38" s="195"/>
      <c r="H38" s="196"/>
      <c r="I38" s="197"/>
      <c r="J38" s="198"/>
      <c r="K38" s="198"/>
      <c r="L38" s="198"/>
      <c r="M38" s="199"/>
      <c r="N38" s="200"/>
      <c r="O38" s="200"/>
      <c r="P38" s="200"/>
    </row>
    <row r="39" spans="1:16" x14ac:dyDescent="0.2">
      <c r="A39" s="193"/>
      <c r="B39" s="194"/>
      <c r="C39" s="194"/>
      <c r="D39" s="193"/>
      <c r="E39" s="194"/>
      <c r="F39" s="194"/>
      <c r="G39" s="195"/>
      <c r="H39" s="196"/>
      <c r="I39" s="197"/>
      <c r="J39" s="198"/>
      <c r="K39" s="198"/>
      <c r="L39" s="198"/>
      <c r="M39" s="199"/>
      <c r="N39" s="200"/>
      <c r="O39" s="200"/>
      <c r="P39" s="200"/>
    </row>
    <row r="40" spans="1:16" x14ac:dyDescent="0.2">
      <c r="A40" s="193"/>
      <c r="B40" s="194"/>
      <c r="C40" s="194"/>
      <c r="D40" s="193"/>
      <c r="E40" s="194"/>
      <c r="F40" s="194"/>
      <c r="G40" s="195"/>
      <c r="H40" s="196"/>
      <c r="I40" s="197"/>
      <c r="J40" s="198"/>
      <c r="K40" s="198"/>
      <c r="L40" s="198"/>
      <c r="M40" s="199"/>
      <c r="N40" s="200"/>
      <c r="O40" s="200"/>
      <c r="P40" s="200"/>
    </row>
    <row r="41" spans="1:16" x14ac:dyDescent="0.2">
      <c r="A41" s="193"/>
      <c r="B41" s="194"/>
      <c r="C41" s="194"/>
      <c r="D41" s="193"/>
      <c r="E41" s="194"/>
      <c r="F41" s="194"/>
      <c r="G41" s="195"/>
      <c r="H41" s="196"/>
      <c r="I41" s="197"/>
      <c r="J41" s="198"/>
      <c r="K41" s="198"/>
      <c r="L41" s="198"/>
      <c r="M41" s="199"/>
      <c r="N41" s="200"/>
      <c r="O41" s="200"/>
      <c r="P41" s="200"/>
    </row>
    <row r="42" spans="1:16" x14ac:dyDescent="0.2">
      <c r="A42" s="193"/>
      <c r="B42" s="194"/>
      <c r="C42" s="194"/>
      <c r="D42" s="193"/>
      <c r="E42" s="194"/>
      <c r="F42" s="194"/>
      <c r="G42" s="195"/>
      <c r="H42" s="196"/>
      <c r="I42" s="197"/>
      <c r="J42" s="198"/>
      <c r="K42" s="198"/>
      <c r="L42" s="198"/>
      <c r="M42" s="199"/>
      <c r="N42" s="200"/>
      <c r="O42" s="200"/>
      <c r="P42" s="200"/>
    </row>
    <row r="43" spans="1:16" x14ac:dyDescent="0.2">
      <c r="A43" s="193"/>
      <c r="B43" s="194"/>
      <c r="C43" s="194"/>
      <c r="D43" s="193"/>
      <c r="E43" s="194"/>
      <c r="F43" s="194"/>
      <c r="G43" s="195"/>
      <c r="H43" s="196"/>
      <c r="I43" s="197"/>
      <c r="J43" s="198"/>
      <c r="K43" s="198"/>
      <c r="L43" s="198"/>
      <c r="M43" s="199"/>
      <c r="N43" s="200"/>
      <c r="O43" s="200"/>
      <c r="P43" s="200"/>
    </row>
    <row r="44" spans="1:16" x14ac:dyDescent="0.2">
      <c r="A44" s="193"/>
      <c r="B44" s="194"/>
      <c r="C44" s="194"/>
      <c r="D44" s="193"/>
      <c r="E44" s="194"/>
      <c r="F44" s="194"/>
      <c r="G44" s="195"/>
      <c r="H44" s="196"/>
      <c r="I44" s="197"/>
      <c r="J44" s="198"/>
      <c r="K44" s="198"/>
      <c r="L44" s="198"/>
      <c r="M44" s="199"/>
      <c r="N44" s="200"/>
      <c r="O44" s="200"/>
      <c r="P44" s="200"/>
    </row>
    <row r="45" spans="1:16" x14ac:dyDescent="0.2">
      <c r="A45" s="193"/>
      <c r="B45" s="194"/>
      <c r="C45" s="194"/>
      <c r="D45" s="193"/>
      <c r="E45" s="194"/>
      <c r="F45" s="194"/>
      <c r="G45" s="195"/>
      <c r="H45" s="196"/>
      <c r="I45" s="197"/>
      <c r="J45" s="198"/>
      <c r="K45" s="198"/>
      <c r="L45" s="198"/>
      <c r="M45" s="199"/>
      <c r="N45" s="200"/>
      <c r="O45" s="200"/>
      <c r="P45" s="200"/>
    </row>
    <row r="46" spans="1:16" x14ac:dyDescent="0.2">
      <c r="A46" s="193"/>
      <c r="B46" s="194"/>
      <c r="C46" s="194"/>
      <c r="D46" s="193"/>
      <c r="E46" s="194"/>
      <c r="F46" s="194"/>
      <c r="G46" s="195"/>
      <c r="H46" s="196"/>
      <c r="I46" s="197"/>
      <c r="J46" s="198"/>
      <c r="K46" s="198"/>
      <c r="L46" s="198"/>
      <c r="M46" s="199"/>
      <c r="N46" s="200"/>
      <c r="O46" s="200"/>
      <c r="P46" s="200"/>
    </row>
    <row r="47" spans="1:16" x14ac:dyDescent="0.2">
      <c r="A47" s="193"/>
      <c r="B47" s="194"/>
      <c r="C47" s="194"/>
      <c r="D47" s="193"/>
      <c r="E47" s="194"/>
      <c r="F47" s="194"/>
      <c r="G47" s="195"/>
      <c r="H47" s="196"/>
      <c r="I47" s="197"/>
      <c r="J47" s="198"/>
      <c r="K47" s="198"/>
      <c r="L47" s="198"/>
      <c r="M47" s="199"/>
      <c r="N47" s="200"/>
      <c r="O47" s="200"/>
      <c r="P47" s="200"/>
    </row>
    <row r="48" spans="1:16" x14ac:dyDescent="0.2">
      <c r="A48" s="193"/>
      <c r="B48" s="194"/>
      <c r="C48" s="194"/>
      <c r="D48" s="193"/>
      <c r="E48" s="194"/>
      <c r="F48" s="194"/>
      <c r="G48" s="195"/>
      <c r="H48" s="196"/>
      <c r="I48" s="197"/>
      <c r="J48" s="198"/>
      <c r="K48" s="198"/>
      <c r="L48" s="198"/>
      <c r="M48" s="199"/>
      <c r="N48" s="200"/>
      <c r="O48" s="200"/>
      <c r="P48" s="200"/>
    </row>
    <row r="49" spans="1:16" x14ac:dyDescent="0.2">
      <c r="A49" s="193"/>
      <c r="B49" s="194"/>
      <c r="C49" s="194"/>
      <c r="D49" s="193"/>
      <c r="E49" s="194"/>
      <c r="F49" s="194"/>
      <c r="G49" s="195"/>
      <c r="H49" s="196"/>
      <c r="I49" s="197"/>
      <c r="J49" s="198"/>
      <c r="K49" s="198"/>
      <c r="L49" s="198"/>
      <c r="M49" s="199"/>
      <c r="N49" s="200"/>
      <c r="O49" s="200"/>
      <c r="P49" s="200"/>
    </row>
    <row r="50" spans="1:16" x14ac:dyDescent="0.2">
      <c r="A50" s="193"/>
      <c r="B50" s="194"/>
      <c r="C50" s="194"/>
      <c r="D50" s="193"/>
      <c r="E50" s="194"/>
      <c r="F50" s="194"/>
      <c r="G50" s="195"/>
      <c r="H50" s="196"/>
      <c r="I50" s="197"/>
      <c r="J50" s="198"/>
      <c r="K50" s="198"/>
      <c r="L50" s="198"/>
      <c r="M50" s="199"/>
      <c r="N50" s="200"/>
      <c r="O50" s="200"/>
      <c r="P50" s="200"/>
    </row>
    <row r="51" spans="1:16" x14ac:dyDescent="0.2">
      <c r="A51" s="193"/>
      <c r="B51" s="194"/>
      <c r="C51" s="194"/>
      <c r="D51" s="193"/>
      <c r="E51" s="194"/>
      <c r="F51" s="194"/>
      <c r="G51" s="195"/>
      <c r="H51" s="196"/>
      <c r="I51" s="197"/>
      <c r="J51" s="198"/>
      <c r="K51" s="198"/>
      <c r="L51" s="198"/>
      <c r="M51" s="199"/>
      <c r="N51" s="200"/>
      <c r="O51" s="200"/>
      <c r="P51" s="200"/>
    </row>
    <row r="52" spans="1:16" x14ac:dyDescent="0.2">
      <c r="A52" s="193"/>
      <c r="B52" s="194"/>
      <c r="C52" s="194"/>
      <c r="D52" s="193"/>
      <c r="E52" s="194"/>
      <c r="F52" s="194"/>
      <c r="G52" s="195"/>
      <c r="H52" s="196"/>
      <c r="I52" s="197"/>
      <c r="J52" s="198"/>
      <c r="K52" s="198"/>
      <c r="L52" s="198"/>
      <c r="M52" s="199"/>
      <c r="N52" s="200"/>
      <c r="O52" s="200"/>
      <c r="P52" s="200"/>
    </row>
    <row r="53" spans="1:16" x14ac:dyDescent="0.2">
      <c r="A53" s="193"/>
      <c r="B53" s="194"/>
      <c r="C53" s="194"/>
      <c r="D53" s="193"/>
      <c r="E53" s="194"/>
      <c r="F53" s="194"/>
      <c r="G53" s="195"/>
      <c r="H53" s="196"/>
      <c r="I53" s="197"/>
      <c r="J53" s="198"/>
      <c r="K53" s="198"/>
      <c r="L53" s="198"/>
      <c r="M53" s="199"/>
      <c r="N53" s="200"/>
      <c r="O53" s="200"/>
      <c r="P53" s="200"/>
    </row>
    <row r="54" spans="1:16" x14ac:dyDescent="0.2">
      <c r="A54" s="193"/>
      <c r="B54" s="194"/>
      <c r="C54" s="194"/>
      <c r="D54" s="193"/>
      <c r="E54" s="194"/>
      <c r="F54" s="194"/>
      <c r="G54" s="195"/>
      <c r="H54" s="196"/>
      <c r="I54" s="197"/>
      <c r="J54" s="198"/>
      <c r="K54" s="198"/>
      <c r="L54" s="198"/>
      <c r="M54" s="199"/>
      <c r="N54" s="200"/>
      <c r="O54" s="200"/>
      <c r="P54" s="200"/>
    </row>
    <row r="55" spans="1:16" x14ac:dyDescent="0.2">
      <c r="A55" s="193"/>
      <c r="B55" s="194"/>
      <c r="C55" s="194"/>
      <c r="D55" s="193"/>
      <c r="E55" s="194"/>
      <c r="F55" s="194"/>
      <c r="G55" s="195"/>
      <c r="H55" s="196"/>
      <c r="I55" s="197"/>
      <c r="J55" s="198"/>
      <c r="K55" s="198"/>
      <c r="L55" s="198"/>
      <c r="M55" s="199"/>
      <c r="N55" s="200"/>
      <c r="O55" s="200"/>
      <c r="P55" s="200"/>
    </row>
    <row r="56" spans="1:16" x14ac:dyDescent="0.2">
      <c r="A56" s="193"/>
      <c r="B56" s="194"/>
      <c r="C56" s="194"/>
      <c r="D56" s="193"/>
      <c r="E56" s="194"/>
      <c r="F56" s="194"/>
      <c r="G56" s="195"/>
      <c r="H56" s="196"/>
      <c r="I56" s="197"/>
      <c r="J56" s="198"/>
      <c r="K56" s="198"/>
      <c r="L56" s="198"/>
      <c r="M56" s="199"/>
      <c r="N56" s="200"/>
      <c r="O56" s="200"/>
      <c r="P56" s="200"/>
    </row>
    <row r="57" spans="1:16" x14ac:dyDescent="0.2">
      <c r="A57" s="193"/>
      <c r="B57" s="194"/>
      <c r="C57" s="194"/>
      <c r="D57" s="193"/>
      <c r="E57" s="194"/>
      <c r="F57" s="194"/>
      <c r="G57" s="195"/>
      <c r="H57" s="196"/>
      <c r="I57" s="197"/>
      <c r="J57" s="198"/>
      <c r="K57" s="198"/>
      <c r="L57" s="198"/>
      <c r="M57" s="199"/>
      <c r="N57" s="200"/>
      <c r="O57" s="200"/>
      <c r="P57" s="200"/>
    </row>
    <row r="58" spans="1:16" x14ac:dyDescent="0.2">
      <c r="A58" s="193"/>
      <c r="B58" s="194"/>
      <c r="C58" s="194"/>
      <c r="D58" s="193"/>
      <c r="E58" s="194"/>
      <c r="F58" s="194"/>
      <c r="G58" s="195"/>
      <c r="H58" s="196"/>
      <c r="I58" s="197"/>
      <c r="J58" s="198"/>
      <c r="K58" s="198"/>
      <c r="L58" s="198"/>
      <c r="M58" s="199"/>
      <c r="N58" s="200"/>
      <c r="O58" s="200"/>
      <c r="P58" s="200"/>
    </row>
    <row r="59" spans="1:16" x14ac:dyDescent="0.2">
      <c r="A59" s="193"/>
      <c r="B59" s="194"/>
      <c r="C59" s="194"/>
      <c r="D59" s="193"/>
      <c r="E59" s="194"/>
      <c r="F59" s="194"/>
      <c r="G59" s="195"/>
      <c r="H59" s="196"/>
      <c r="I59" s="197"/>
      <c r="J59" s="198"/>
      <c r="K59" s="198"/>
      <c r="L59" s="198"/>
      <c r="M59" s="199"/>
      <c r="N59" s="200"/>
      <c r="O59" s="200"/>
      <c r="P59" s="200"/>
    </row>
    <row r="60" spans="1:16" x14ac:dyDescent="0.2">
      <c r="A60" s="193"/>
      <c r="B60" s="194"/>
      <c r="C60" s="194"/>
      <c r="D60" s="193"/>
      <c r="E60" s="194"/>
      <c r="F60" s="194"/>
      <c r="G60" s="195"/>
      <c r="H60" s="196"/>
      <c r="I60" s="197"/>
      <c r="J60" s="198"/>
      <c r="K60" s="198"/>
      <c r="L60" s="198"/>
      <c r="M60" s="199"/>
      <c r="N60" s="200"/>
      <c r="O60" s="200"/>
      <c r="P60" s="200"/>
    </row>
    <row r="61" spans="1:16" x14ac:dyDescent="0.2">
      <c r="A61" s="193"/>
      <c r="B61" s="194"/>
      <c r="C61" s="194"/>
      <c r="D61" s="193"/>
      <c r="E61" s="194"/>
      <c r="F61" s="194"/>
      <c r="G61" s="195"/>
      <c r="H61" s="196"/>
      <c r="I61" s="197"/>
      <c r="J61" s="198"/>
      <c r="K61" s="198"/>
      <c r="L61" s="198"/>
      <c r="M61" s="199"/>
      <c r="N61" s="200"/>
      <c r="O61" s="200"/>
      <c r="P61" s="200"/>
    </row>
    <row r="62" spans="1:16" x14ac:dyDescent="0.2">
      <c r="A62" s="193"/>
      <c r="B62" s="194"/>
      <c r="C62" s="194"/>
      <c r="D62" s="193"/>
      <c r="E62" s="194"/>
      <c r="F62" s="194"/>
      <c r="G62" s="195"/>
      <c r="H62" s="196"/>
      <c r="I62" s="197"/>
      <c r="J62" s="198"/>
      <c r="K62" s="198"/>
      <c r="L62" s="198"/>
      <c r="M62" s="199"/>
      <c r="N62" s="200"/>
      <c r="O62" s="200"/>
      <c r="P62" s="200"/>
    </row>
    <row r="63" spans="1:16" x14ac:dyDescent="0.2">
      <c r="A63" s="193"/>
      <c r="B63" s="194"/>
      <c r="C63" s="194"/>
      <c r="D63" s="193"/>
      <c r="E63" s="194"/>
      <c r="F63" s="194"/>
      <c r="G63" s="195"/>
      <c r="H63" s="196"/>
      <c r="I63" s="197"/>
      <c r="J63" s="198"/>
      <c r="K63" s="198"/>
      <c r="L63" s="198"/>
      <c r="M63" s="199"/>
      <c r="N63" s="200"/>
      <c r="O63" s="200"/>
      <c r="P63" s="200"/>
    </row>
    <row r="64" spans="1:16" x14ac:dyDescent="0.2">
      <c r="A64" s="193"/>
      <c r="B64" s="194"/>
      <c r="C64" s="194"/>
      <c r="D64" s="193"/>
      <c r="E64" s="194"/>
      <c r="F64" s="194"/>
      <c r="G64" s="195"/>
      <c r="H64" s="196"/>
      <c r="I64" s="197"/>
      <c r="J64" s="198"/>
      <c r="K64" s="198"/>
      <c r="L64" s="198"/>
      <c r="M64" s="199"/>
      <c r="N64" s="200"/>
      <c r="O64" s="200"/>
      <c r="P64" s="200"/>
    </row>
    <row r="65" spans="1:16" x14ac:dyDescent="0.2">
      <c r="A65" s="193"/>
      <c r="B65" s="194"/>
      <c r="C65" s="194"/>
      <c r="D65" s="193"/>
      <c r="E65" s="194"/>
      <c r="F65" s="194"/>
      <c r="G65" s="195"/>
      <c r="H65" s="196"/>
      <c r="I65" s="197"/>
      <c r="J65" s="198"/>
      <c r="K65" s="198"/>
      <c r="L65" s="198"/>
      <c r="M65" s="199"/>
      <c r="N65" s="200"/>
      <c r="O65" s="200"/>
      <c r="P65" s="200"/>
    </row>
    <row r="66" spans="1:16" x14ac:dyDescent="0.2">
      <c r="A66" s="193"/>
      <c r="B66" s="194"/>
      <c r="C66" s="194"/>
      <c r="D66" s="193"/>
      <c r="E66" s="194"/>
      <c r="F66" s="194"/>
      <c r="G66" s="195"/>
      <c r="H66" s="196"/>
      <c r="I66" s="197"/>
      <c r="J66" s="198"/>
      <c r="K66" s="198"/>
      <c r="L66" s="198"/>
      <c r="M66" s="199"/>
      <c r="N66" s="200"/>
      <c r="O66" s="200"/>
      <c r="P66" s="200"/>
    </row>
    <row r="67" spans="1:16" x14ac:dyDescent="0.2">
      <c r="A67" s="193"/>
      <c r="B67" s="194"/>
      <c r="C67" s="194"/>
      <c r="D67" s="193"/>
      <c r="E67" s="194"/>
      <c r="F67" s="194"/>
      <c r="G67" s="195"/>
      <c r="H67" s="196"/>
      <c r="I67" s="197"/>
      <c r="J67" s="198"/>
      <c r="K67" s="198"/>
      <c r="L67" s="198"/>
      <c r="M67" s="199"/>
      <c r="N67" s="200"/>
      <c r="O67" s="200"/>
      <c r="P67" s="200"/>
    </row>
    <row r="68" spans="1:16" x14ac:dyDescent="0.2">
      <c r="A68" s="193"/>
      <c r="B68" s="194"/>
      <c r="C68" s="194"/>
      <c r="D68" s="193"/>
      <c r="E68" s="194"/>
      <c r="F68" s="194"/>
      <c r="G68" s="195"/>
      <c r="H68" s="196"/>
      <c r="I68" s="197"/>
      <c r="J68" s="198"/>
      <c r="K68" s="198"/>
      <c r="L68" s="198"/>
      <c r="M68" s="199"/>
      <c r="N68" s="200"/>
      <c r="O68" s="200"/>
      <c r="P68" s="200"/>
    </row>
    <row r="69" spans="1:16" x14ac:dyDescent="0.2">
      <c r="A69" s="193"/>
      <c r="B69" s="194"/>
      <c r="C69" s="194"/>
      <c r="D69" s="193"/>
      <c r="E69" s="194"/>
      <c r="F69" s="194"/>
      <c r="G69" s="195"/>
      <c r="H69" s="196"/>
      <c r="I69" s="197"/>
      <c r="J69" s="198"/>
      <c r="K69" s="198"/>
      <c r="L69" s="198"/>
      <c r="M69" s="199"/>
      <c r="N69" s="200"/>
      <c r="O69" s="200"/>
      <c r="P69" s="200"/>
    </row>
    <row r="70" spans="1:16" x14ac:dyDescent="0.2">
      <c r="A70" s="193"/>
      <c r="B70" s="194"/>
      <c r="C70" s="194"/>
      <c r="D70" s="193"/>
      <c r="E70" s="194"/>
      <c r="F70" s="194"/>
      <c r="G70" s="195"/>
      <c r="H70" s="196"/>
      <c r="I70" s="197"/>
      <c r="J70" s="198"/>
      <c r="K70" s="198"/>
      <c r="L70" s="198"/>
      <c r="M70" s="199"/>
      <c r="N70" s="200"/>
      <c r="O70" s="200"/>
      <c r="P70" s="200"/>
    </row>
    <row r="71" spans="1:16" x14ac:dyDescent="0.2">
      <c r="A71" s="193"/>
      <c r="B71" s="194"/>
      <c r="C71" s="194"/>
      <c r="D71" s="193"/>
      <c r="E71" s="194"/>
      <c r="F71" s="194"/>
      <c r="G71" s="195"/>
      <c r="H71" s="196"/>
      <c r="I71" s="197"/>
      <c r="J71" s="198"/>
      <c r="K71" s="198"/>
      <c r="L71" s="198"/>
      <c r="M71" s="199"/>
      <c r="N71" s="200"/>
      <c r="O71" s="200"/>
      <c r="P71" s="200"/>
    </row>
    <row r="72" spans="1:16" x14ac:dyDescent="0.2">
      <c r="A72" s="193"/>
      <c r="B72" s="194"/>
      <c r="C72" s="194"/>
      <c r="D72" s="193"/>
      <c r="E72" s="194"/>
      <c r="F72" s="194"/>
      <c r="G72" s="195"/>
      <c r="H72" s="196"/>
      <c r="I72" s="197"/>
      <c r="J72" s="198"/>
      <c r="K72" s="198"/>
      <c r="L72" s="198"/>
      <c r="M72" s="199"/>
      <c r="N72" s="200"/>
      <c r="O72" s="200"/>
      <c r="P72" s="200"/>
    </row>
    <row r="73" spans="1:16" x14ac:dyDescent="0.2">
      <c r="A73" s="193"/>
      <c r="B73" s="194"/>
      <c r="C73" s="194"/>
      <c r="D73" s="193"/>
      <c r="E73" s="194"/>
      <c r="F73" s="194"/>
      <c r="G73" s="195"/>
      <c r="H73" s="196"/>
      <c r="I73" s="197"/>
      <c r="J73" s="198"/>
      <c r="K73" s="198"/>
      <c r="L73" s="198"/>
      <c r="M73" s="199"/>
      <c r="N73" s="200"/>
      <c r="O73" s="200"/>
      <c r="P73" s="200"/>
    </row>
    <row r="74" spans="1:16" x14ac:dyDescent="0.2">
      <c r="A74" s="193"/>
      <c r="B74" s="194"/>
      <c r="C74" s="194"/>
      <c r="D74" s="193"/>
      <c r="E74" s="194"/>
      <c r="F74" s="194"/>
      <c r="G74" s="195"/>
      <c r="H74" s="196"/>
      <c r="I74" s="197"/>
      <c r="J74" s="198"/>
      <c r="K74" s="198"/>
      <c r="L74" s="198"/>
      <c r="M74" s="199"/>
      <c r="N74" s="200"/>
      <c r="O74" s="200"/>
      <c r="P74" s="200"/>
    </row>
    <row r="75" spans="1:16" x14ac:dyDescent="0.2">
      <c r="A75" s="193"/>
      <c r="B75" s="194"/>
      <c r="C75" s="194"/>
      <c r="D75" s="193"/>
      <c r="E75" s="194"/>
      <c r="F75" s="194"/>
      <c r="G75" s="195"/>
      <c r="H75" s="196"/>
      <c r="I75" s="197"/>
      <c r="J75" s="198"/>
      <c r="K75" s="198"/>
      <c r="L75" s="198"/>
      <c r="M75" s="199"/>
      <c r="N75" s="200"/>
      <c r="O75" s="200"/>
      <c r="P75" s="200"/>
    </row>
    <row r="76" spans="1:16" x14ac:dyDescent="0.2">
      <c r="A76" s="193"/>
      <c r="B76" s="194"/>
      <c r="C76" s="194"/>
      <c r="D76" s="193"/>
      <c r="E76" s="194"/>
      <c r="F76" s="194"/>
      <c r="G76" s="195"/>
      <c r="H76" s="196"/>
      <c r="I76" s="197"/>
      <c r="J76" s="198"/>
      <c r="K76" s="198"/>
      <c r="L76" s="198"/>
      <c r="M76" s="199"/>
      <c r="N76" s="200"/>
      <c r="O76" s="200"/>
      <c r="P76" s="200"/>
    </row>
    <row r="77" spans="1:16" x14ac:dyDescent="0.2">
      <c r="A77" s="193"/>
      <c r="B77" s="194"/>
      <c r="C77" s="194"/>
      <c r="D77" s="193"/>
      <c r="E77" s="194"/>
      <c r="F77" s="194"/>
      <c r="G77" s="195"/>
      <c r="H77" s="196"/>
      <c r="I77" s="197"/>
      <c r="J77" s="198"/>
      <c r="K77" s="198"/>
      <c r="L77" s="198"/>
      <c r="M77" s="199"/>
      <c r="N77" s="200"/>
      <c r="O77" s="200"/>
      <c r="P77" s="200"/>
    </row>
    <row r="78" spans="1:16" x14ac:dyDescent="0.2">
      <c r="A78" s="193"/>
      <c r="B78" s="194"/>
      <c r="C78" s="194"/>
      <c r="D78" s="193"/>
      <c r="E78" s="194"/>
      <c r="F78" s="194"/>
      <c r="G78" s="195"/>
      <c r="H78" s="196"/>
      <c r="I78" s="197"/>
      <c r="J78" s="198"/>
      <c r="K78" s="198"/>
      <c r="L78" s="198"/>
      <c r="M78" s="199"/>
      <c r="N78" s="200"/>
      <c r="O78" s="200"/>
      <c r="P78" s="200"/>
    </row>
    <row r="79" spans="1:16" x14ac:dyDescent="0.2">
      <c r="A79" s="193"/>
      <c r="B79" s="194"/>
      <c r="C79" s="194"/>
      <c r="D79" s="193"/>
      <c r="E79" s="194"/>
      <c r="F79" s="194"/>
      <c r="G79" s="195"/>
      <c r="H79" s="196"/>
      <c r="I79" s="197"/>
      <c r="J79" s="198"/>
      <c r="K79" s="198"/>
      <c r="L79" s="198"/>
      <c r="M79" s="199"/>
      <c r="N79" s="200"/>
      <c r="O79" s="200"/>
      <c r="P79" s="200"/>
    </row>
    <row r="80" spans="1:16" x14ac:dyDescent="0.2">
      <c r="A80" s="193"/>
      <c r="B80" s="194"/>
      <c r="C80" s="194"/>
      <c r="D80" s="193"/>
      <c r="E80" s="194"/>
      <c r="F80" s="194"/>
      <c r="G80" s="195"/>
      <c r="H80" s="196"/>
      <c r="I80" s="197"/>
      <c r="J80" s="198"/>
      <c r="K80" s="198"/>
      <c r="L80" s="198"/>
      <c r="M80" s="199"/>
      <c r="N80" s="200"/>
      <c r="O80" s="200"/>
      <c r="P80" s="200"/>
    </row>
    <row r="81" spans="1:16" x14ac:dyDescent="0.2">
      <c r="A81" s="193"/>
      <c r="B81" s="194"/>
      <c r="C81" s="194"/>
      <c r="D81" s="193"/>
      <c r="E81" s="194"/>
      <c r="F81" s="194"/>
      <c r="G81" s="195"/>
      <c r="H81" s="196"/>
      <c r="I81" s="197"/>
      <c r="J81" s="198"/>
      <c r="K81" s="198"/>
      <c r="L81" s="198"/>
      <c r="M81" s="199"/>
      <c r="N81" s="200"/>
      <c r="O81" s="200"/>
      <c r="P81" s="200"/>
    </row>
    <row r="82" spans="1:16" x14ac:dyDescent="0.2">
      <c r="A82" s="193"/>
      <c r="B82" s="194"/>
      <c r="C82" s="194"/>
      <c r="D82" s="193"/>
      <c r="E82" s="194"/>
      <c r="F82" s="194"/>
      <c r="G82" s="195"/>
      <c r="H82" s="196"/>
      <c r="I82" s="197"/>
      <c r="J82" s="198"/>
      <c r="K82" s="198"/>
      <c r="L82" s="198"/>
      <c r="M82" s="199"/>
      <c r="N82" s="200"/>
      <c r="O82" s="200"/>
      <c r="P82" s="200"/>
    </row>
    <row r="83" spans="1:16" x14ac:dyDescent="0.2">
      <c r="A83" s="193"/>
      <c r="B83" s="194"/>
      <c r="C83" s="194"/>
      <c r="D83" s="193"/>
      <c r="E83" s="194"/>
      <c r="F83" s="194"/>
      <c r="G83" s="195"/>
      <c r="H83" s="196"/>
      <c r="I83" s="197"/>
      <c r="J83" s="198"/>
      <c r="K83" s="198"/>
      <c r="L83" s="198"/>
      <c r="M83" s="199"/>
      <c r="N83" s="200"/>
      <c r="O83" s="200"/>
      <c r="P83" s="200"/>
    </row>
    <row r="84" spans="1:16" x14ac:dyDescent="0.2">
      <c r="A84" s="193"/>
      <c r="B84" s="194"/>
      <c r="C84" s="194"/>
      <c r="D84" s="193"/>
      <c r="E84" s="194"/>
      <c r="F84" s="194"/>
      <c r="G84" s="195"/>
      <c r="H84" s="196"/>
      <c r="I84" s="197"/>
      <c r="J84" s="198"/>
      <c r="K84" s="198"/>
      <c r="L84" s="198"/>
      <c r="M84" s="199"/>
      <c r="N84" s="200"/>
      <c r="O84" s="200"/>
      <c r="P84" s="200"/>
    </row>
    <row r="85" spans="1:16" x14ac:dyDescent="0.2">
      <c r="A85" s="193"/>
      <c r="B85" s="194"/>
      <c r="C85" s="194"/>
      <c r="D85" s="193"/>
      <c r="E85" s="194"/>
      <c r="F85" s="194"/>
      <c r="G85" s="195"/>
      <c r="H85" s="196"/>
      <c r="I85" s="197"/>
      <c r="J85" s="198"/>
      <c r="K85" s="198"/>
      <c r="L85" s="198"/>
      <c r="M85" s="199"/>
      <c r="N85" s="200"/>
      <c r="O85" s="200"/>
      <c r="P85" s="200"/>
    </row>
    <row r="86" spans="1:16" x14ac:dyDescent="0.2">
      <c r="A86" s="193"/>
      <c r="B86" s="194"/>
      <c r="C86" s="194"/>
      <c r="D86" s="193"/>
      <c r="E86" s="194"/>
      <c r="F86" s="194"/>
      <c r="G86" s="195"/>
      <c r="H86" s="196"/>
      <c r="I86" s="197"/>
      <c r="J86" s="198"/>
      <c r="K86" s="198"/>
      <c r="L86" s="198"/>
      <c r="M86" s="199"/>
      <c r="N86" s="200"/>
      <c r="O86" s="200"/>
      <c r="P86" s="200"/>
    </row>
    <row r="87" spans="1:16" x14ac:dyDescent="0.2">
      <c r="A87" s="193"/>
      <c r="B87" s="194"/>
      <c r="C87" s="194"/>
      <c r="D87" s="193"/>
      <c r="E87" s="194"/>
      <c r="F87" s="194"/>
      <c r="G87" s="195"/>
      <c r="H87" s="196"/>
      <c r="I87" s="197"/>
      <c r="J87" s="198"/>
      <c r="K87" s="198"/>
      <c r="L87" s="198"/>
      <c r="M87" s="199"/>
      <c r="N87" s="200"/>
      <c r="O87" s="200"/>
      <c r="P87" s="200"/>
    </row>
    <row r="88" spans="1:16" x14ac:dyDescent="0.2">
      <c r="A88" s="193"/>
      <c r="B88" s="194"/>
      <c r="C88" s="194"/>
      <c r="D88" s="193"/>
      <c r="E88" s="194"/>
      <c r="F88" s="194"/>
      <c r="G88" s="195"/>
      <c r="H88" s="196"/>
      <c r="I88" s="197"/>
      <c r="J88" s="198"/>
      <c r="K88" s="198"/>
      <c r="L88" s="198"/>
      <c r="M88" s="199"/>
      <c r="N88" s="200"/>
      <c r="O88" s="200"/>
      <c r="P88" s="200"/>
    </row>
    <row r="89" spans="1:16" x14ac:dyDescent="0.2">
      <c r="A89" s="193"/>
      <c r="B89" s="194"/>
      <c r="C89" s="194"/>
      <c r="D89" s="193"/>
      <c r="E89" s="194"/>
      <c r="F89" s="194"/>
      <c r="G89" s="195"/>
      <c r="H89" s="196"/>
      <c r="I89" s="197"/>
      <c r="J89" s="198"/>
      <c r="K89" s="198"/>
      <c r="L89" s="198"/>
      <c r="M89" s="199"/>
      <c r="N89" s="200"/>
      <c r="O89" s="200"/>
      <c r="P89" s="200"/>
    </row>
    <row r="90" spans="1:16" x14ac:dyDescent="0.2">
      <c r="A90" s="193"/>
      <c r="B90" s="194"/>
      <c r="C90" s="194"/>
      <c r="D90" s="193"/>
      <c r="E90" s="194"/>
      <c r="F90" s="194"/>
      <c r="G90" s="195"/>
      <c r="H90" s="196"/>
      <c r="I90" s="197"/>
      <c r="J90" s="198"/>
      <c r="K90" s="198"/>
      <c r="L90" s="198"/>
      <c r="M90" s="199"/>
      <c r="N90" s="200"/>
      <c r="O90" s="200"/>
      <c r="P90" s="200"/>
    </row>
    <row r="91" spans="1:16" x14ac:dyDescent="0.2">
      <c r="A91" s="193"/>
      <c r="B91" s="194"/>
      <c r="C91" s="194"/>
      <c r="D91" s="193"/>
      <c r="E91" s="194"/>
      <c r="F91" s="194"/>
      <c r="G91" s="195"/>
      <c r="H91" s="196"/>
      <c r="I91" s="197"/>
      <c r="J91" s="198"/>
      <c r="K91" s="198"/>
      <c r="L91" s="198"/>
      <c r="M91" s="199"/>
      <c r="N91" s="200"/>
      <c r="O91" s="200"/>
      <c r="P91" s="200"/>
    </row>
    <row r="92" spans="1:16" x14ac:dyDescent="0.2">
      <c r="A92" s="193"/>
      <c r="B92" s="194"/>
      <c r="C92" s="194"/>
      <c r="D92" s="193"/>
      <c r="E92" s="194"/>
      <c r="F92" s="194"/>
      <c r="G92" s="195"/>
      <c r="H92" s="196"/>
      <c r="I92" s="197"/>
      <c r="J92" s="198"/>
      <c r="K92" s="198"/>
      <c r="L92" s="198"/>
      <c r="M92" s="199"/>
      <c r="N92" s="200"/>
      <c r="O92" s="200"/>
      <c r="P92" s="200"/>
    </row>
    <row r="93" spans="1:16" x14ac:dyDescent="0.2">
      <c r="A93" s="193"/>
      <c r="B93" s="194"/>
      <c r="C93" s="194"/>
      <c r="D93" s="193"/>
      <c r="E93" s="194"/>
      <c r="F93" s="194"/>
      <c r="G93" s="195"/>
      <c r="H93" s="196"/>
      <c r="I93" s="197"/>
      <c r="J93" s="198"/>
      <c r="K93" s="198"/>
      <c r="L93" s="198"/>
      <c r="M93" s="199"/>
      <c r="N93" s="200"/>
      <c r="O93" s="200"/>
      <c r="P93" s="200"/>
    </row>
    <row r="94" spans="1:16" x14ac:dyDescent="0.2">
      <c r="A94" s="193"/>
      <c r="B94" s="194"/>
      <c r="C94" s="194"/>
      <c r="D94" s="193"/>
      <c r="E94" s="194"/>
      <c r="F94" s="194"/>
      <c r="G94" s="195"/>
      <c r="H94" s="196"/>
      <c r="I94" s="197"/>
      <c r="J94" s="198"/>
      <c r="K94" s="198"/>
      <c r="L94" s="198"/>
      <c r="M94" s="199"/>
      <c r="N94" s="200"/>
      <c r="O94" s="200"/>
      <c r="P94" s="200"/>
    </row>
    <row r="95" spans="1:16" x14ac:dyDescent="0.2">
      <c r="A95" s="193"/>
      <c r="B95" s="194"/>
      <c r="C95" s="194"/>
      <c r="D95" s="193"/>
      <c r="E95" s="194"/>
      <c r="F95" s="194"/>
      <c r="G95" s="195"/>
      <c r="H95" s="196"/>
      <c r="I95" s="197"/>
      <c r="J95" s="198"/>
      <c r="K95" s="198"/>
      <c r="L95" s="198"/>
      <c r="M95" s="199"/>
      <c r="N95" s="200"/>
      <c r="O95" s="200"/>
      <c r="P95" s="200"/>
    </row>
    <row r="96" spans="1:16" x14ac:dyDescent="0.2">
      <c r="A96" s="193"/>
      <c r="B96" s="194"/>
      <c r="C96" s="194"/>
      <c r="D96" s="193"/>
      <c r="E96" s="194"/>
      <c r="F96" s="194"/>
      <c r="G96" s="195"/>
      <c r="H96" s="196"/>
      <c r="I96" s="197"/>
      <c r="J96" s="198"/>
      <c r="K96" s="198"/>
      <c r="L96" s="198"/>
      <c r="M96" s="199"/>
      <c r="N96" s="200"/>
      <c r="O96" s="200"/>
      <c r="P96" s="200"/>
    </row>
    <row r="97" spans="1:16" x14ac:dyDescent="0.2">
      <c r="A97" s="193"/>
      <c r="B97" s="194"/>
      <c r="C97" s="194"/>
      <c r="D97" s="193"/>
      <c r="E97" s="194"/>
      <c r="F97" s="194"/>
      <c r="G97" s="195"/>
      <c r="H97" s="196"/>
      <c r="I97" s="197"/>
      <c r="J97" s="198"/>
      <c r="K97" s="198"/>
      <c r="L97" s="198"/>
      <c r="M97" s="199"/>
      <c r="N97" s="200"/>
      <c r="O97" s="200"/>
      <c r="P97" s="200"/>
    </row>
    <row r="98" spans="1:16" x14ac:dyDescent="0.2">
      <c r="A98" s="193"/>
      <c r="B98" s="194"/>
      <c r="C98" s="194"/>
      <c r="D98" s="193"/>
      <c r="E98" s="194"/>
      <c r="F98" s="194"/>
      <c r="G98" s="195"/>
      <c r="H98" s="196"/>
      <c r="I98" s="197"/>
      <c r="J98" s="198"/>
      <c r="K98" s="198"/>
      <c r="L98" s="198"/>
      <c r="M98" s="199"/>
      <c r="N98" s="200"/>
      <c r="O98" s="200"/>
      <c r="P98" s="200"/>
    </row>
    <row r="99" spans="1:16" x14ac:dyDescent="0.2">
      <c r="A99" s="193"/>
      <c r="B99" s="194"/>
      <c r="C99" s="194"/>
      <c r="D99" s="193"/>
      <c r="E99" s="194"/>
      <c r="F99" s="194"/>
      <c r="G99" s="195"/>
      <c r="H99" s="196"/>
      <c r="I99" s="197"/>
      <c r="J99" s="198"/>
      <c r="K99" s="198"/>
      <c r="L99" s="198"/>
      <c r="M99" s="199"/>
      <c r="N99" s="200"/>
      <c r="O99" s="200"/>
      <c r="P99" s="200"/>
    </row>
    <row r="100" spans="1:16" x14ac:dyDescent="0.2">
      <c r="A100" s="193"/>
      <c r="B100" s="194"/>
      <c r="C100" s="194"/>
      <c r="D100" s="193"/>
      <c r="E100" s="194"/>
      <c r="F100" s="194"/>
      <c r="G100" s="195"/>
      <c r="H100" s="196"/>
      <c r="I100" s="197"/>
      <c r="J100" s="198"/>
      <c r="K100" s="198"/>
      <c r="L100" s="198"/>
      <c r="M100" s="199"/>
      <c r="N100" s="200"/>
      <c r="O100" s="200"/>
      <c r="P100" s="200"/>
    </row>
    <row r="101" spans="1:16" x14ac:dyDescent="0.2">
      <c r="A101" s="193"/>
      <c r="B101" s="194"/>
      <c r="C101" s="194"/>
      <c r="D101" s="193"/>
      <c r="E101" s="194"/>
      <c r="F101" s="194"/>
      <c r="G101" s="195"/>
      <c r="H101" s="196"/>
      <c r="I101" s="197"/>
      <c r="J101" s="198"/>
      <c r="K101" s="198"/>
      <c r="L101" s="198"/>
      <c r="M101" s="199"/>
      <c r="N101" s="200"/>
      <c r="O101" s="200"/>
      <c r="P101" s="200"/>
    </row>
    <row r="102" spans="1:16" x14ac:dyDescent="0.2">
      <c r="A102" s="193"/>
      <c r="B102" s="194"/>
      <c r="C102" s="194"/>
      <c r="D102" s="193"/>
      <c r="E102" s="194"/>
      <c r="F102" s="194"/>
      <c r="G102" s="195"/>
      <c r="H102" s="196"/>
      <c r="I102" s="197"/>
      <c r="J102" s="198"/>
      <c r="K102" s="198"/>
      <c r="L102" s="198"/>
      <c r="M102" s="199"/>
      <c r="N102" s="200"/>
      <c r="O102" s="200"/>
      <c r="P102" s="200"/>
    </row>
    <row r="103" spans="1:16" x14ac:dyDescent="0.2">
      <c r="A103" s="193"/>
      <c r="B103" s="194"/>
      <c r="C103" s="194"/>
      <c r="D103" s="193"/>
      <c r="E103" s="194"/>
      <c r="F103" s="194"/>
      <c r="G103" s="195"/>
      <c r="H103" s="196"/>
      <c r="I103" s="197"/>
      <c r="J103" s="198"/>
      <c r="K103" s="198"/>
      <c r="L103" s="198"/>
      <c r="M103" s="199"/>
      <c r="N103" s="200"/>
      <c r="O103" s="200"/>
      <c r="P103" s="200"/>
    </row>
    <row r="104" spans="1:16" x14ac:dyDescent="0.2">
      <c r="A104" s="193"/>
      <c r="B104" s="194"/>
      <c r="C104" s="194"/>
      <c r="D104" s="193"/>
      <c r="E104" s="194"/>
      <c r="F104" s="194"/>
      <c r="G104" s="195"/>
      <c r="H104" s="196"/>
      <c r="I104" s="197"/>
      <c r="J104" s="198"/>
      <c r="K104" s="198"/>
      <c r="L104" s="198"/>
      <c r="M104" s="199"/>
      <c r="N104" s="200"/>
      <c r="O104" s="200"/>
      <c r="P104" s="200"/>
    </row>
    <row r="105" spans="1:16" x14ac:dyDescent="0.2">
      <c r="A105" s="193"/>
      <c r="B105" s="194"/>
      <c r="C105" s="194"/>
      <c r="D105" s="193"/>
      <c r="E105" s="194"/>
      <c r="F105" s="194"/>
      <c r="G105" s="195"/>
      <c r="H105" s="196"/>
      <c r="I105" s="197"/>
      <c r="J105" s="198"/>
      <c r="K105" s="198"/>
      <c r="L105" s="198"/>
      <c r="M105" s="199"/>
      <c r="N105" s="200"/>
      <c r="O105" s="200"/>
      <c r="P105" s="200"/>
    </row>
    <row r="106" spans="1:16" x14ac:dyDescent="0.2">
      <c r="A106" s="193"/>
      <c r="B106" s="194"/>
      <c r="C106" s="194"/>
      <c r="D106" s="193"/>
      <c r="E106" s="194"/>
      <c r="F106" s="194"/>
      <c r="G106" s="195"/>
      <c r="H106" s="196"/>
      <c r="I106" s="197"/>
      <c r="J106" s="198"/>
      <c r="K106" s="198"/>
      <c r="L106" s="198"/>
      <c r="M106" s="199"/>
      <c r="N106" s="200"/>
      <c r="O106" s="200"/>
      <c r="P106" s="200"/>
    </row>
    <row r="107" spans="1:16" x14ac:dyDescent="0.2">
      <c r="A107" s="193"/>
      <c r="B107" s="194"/>
      <c r="C107" s="194"/>
      <c r="D107" s="193"/>
      <c r="E107" s="194"/>
      <c r="F107" s="194"/>
      <c r="G107" s="195"/>
      <c r="H107" s="196"/>
      <c r="I107" s="197"/>
      <c r="J107" s="198"/>
      <c r="K107" s="198"/>
      <c r="L107" s="198"/>
      <c r="M107" s="199"/>
      <c r="N107" s="200"/>
      <c r="O107" s="200"/>
      <c r="P107" s="200"/>
    </row>
    <row r="108" spans="1:16" x14ac:dyDescent="0.2">
      <c r="A108" s="193"/>
      <c r="B108" s="194"/>
      <c r="C108" s="194"/>
      <c r="D108" s="193"/>
      <c r="E108" s="194"/>
      <c r="F108" s="194"/>
      <c r="G108" s="195"/>
      <c r="H108" s="196"/>
      <c r="I108" s="197"/>
      <c r="J108" s="198"/>
      <c r="K108" s="198"/>
      <c r="L108" s="198"/>
      <c r="M108" s="199"/>
      <c r="N108" s="200"/>
      <c r="O108" s="200"/>
      <c r="P108" s="200"/>
    </row>
    <row r="109" spans="1:16" x14ac:dyDescent="0.2">
      <c r="A109" s="193"/>
      <c r="B109" s="194"/>
      <c r="C109" s="194"/>
      <c r="D109" s="193"/>
      <c r="E109" s="194"/>
      <c r="F109" s="194"/>
      <c r="G109" s="195"/>
      <c r="H109" s="196"/>
      <c r="I109" s="197"/>
      <c r="J109" s="198"/>
      <c r="K109" s="198"/>
      <c r="L109" s="198"/>
      <c r="M109" s="199"/>
      <c r="N109" s="200"/>
      <c r="O109" s="200"/>
      <c r="P109" s="200"/>
    </row>
    <row r="110" spans="1:16" x14ac:dyDescent="0.2">
      <c r="A110" s="193"/>
      <c r="B110" s="194"/>
      <c r="C110" s="194"/>
      <c r="D110" s="193"/>
      <c r="E110" s="194"/>
      <c r="F110" s="194"/>
      <c r="G110" s="195"/>
      <c r="H110" s="196"/>
      <c r="I110" s="197"/>
      <c r="J110" s="198"/>
      <c r="K110" s="198"/>
      <c r="L110" s="198"/>
      <c r="M110" s="199"/>
      <c r="N110" s="200"/>
      <c r="O110" s="200"/>
      <c r="P110" s="200"/>
    </row>
    <row r="111" spans="1:16" x14ac:dyDescent="0.2">
      <c r="A111" s="193"/>
      <c r="B111" s="194"/>
      <c r="C111" s="194"/>
      <c r="D111" s="193"/>
      <c r="E111" s="194"/>
      <c r="F111" s="194"/>
      <c r="G111" s="195"/>
      <c r="H111" s="196"/>
      <c r="I111" s="197"/>
      <c r="J111" s="198"/>
      <c r="K111" s="198"/>
      <c r="L111" s="198"/>
      <c r="M111" s="199"/>
      <c r="N111" s="200"/>
      <c r="O111" s="200"/>
      <c r="P111" s="200"/>
    </row>
    <row r="112" spans="1:16" x14ac:dyDescent="0.2">
      <c r="A112" s="193"/>
      <c r="B112" s="194"/>
      <c r="C112" s="194"/>
      <c r="D112" s="193"/>
      <c r="E112" s="194"/>
      <c r="F112" s="194"/>
      <c r="G112" s="195"/>
      <c r="H112" s="196"/>
      <c r="I112" s="197"/>
      <c r="J112" s="198"/>
      <c r="K112" s="198"/>
      <c r="L112" s="198"/>
      <c r="M112" s="199"/>
      <c r="N112" s="200"/>
      <c r="O112" s="200"/>
      <c r="P112" s="200"/>
    </row>
    <row r="113" spans="1:16" x14ac:dyDescent="0.2">
      <c r="A113" s="193"/>
      <c r="B113" s="194"/>
      <c r="C113" s="194"/>
      <c r="D113" s="193"/>
      <c r="E113" s="194"/>
      <c r="F113" s="194"/>
      <c r="G113" s="195"/>
      <c r="H113" s="196"/>
      <c r="I113" s="197"/>
      <c r="J113" s="198"/>
      <c r="K113" s="198"/>
      <c r="L113" s="198"/>
      <c r="M113" s="199"/>
      <c r="N113" s="200"/>
      <c r="O113" s="200"/>
      <c r="P113" s="200"/>
    </row>
    <row r="114" spans="1:16" x14ac:dyDescent="0.2">
      <c r="A114" s="193"/>
      <c r="B114" s="194"/>
      <c r="C114" s="194"/>
      <c r="D114" s="193"/>
      <c r="E114" s="194"/>
      <c r="F114" s="194"/>
      <c r="G114" s="195"/>
      <c r="H114" s="196"/>
      <c r="I114" s="197"/>
      <c r="J114" s="198"/>
      <c r="K114" s="198"/>
      <c r="L114" s="198"/>
      <c r="M114" s="199"/>
      <c r="N114" s="200"/>
      <c r="O114" s="200"/>
      <c r="P114" s="200"/>
    </row>
    <row r="115" spans="1:16" x14ac:dyDescent="0.2">
      <c r="A115" s="193"/>
      <c r="B115" s="194"/>
      <c r="C115" s="194"/>
      <c r="D115" s="193"/>
      <c r="E115" s="194"/>
      <c r="F115" s="194"/>
      <c r="G115" s="195"/>
      <c r="H115" s="196"/>
      <c r="I115" s="197"/>
      <c r="J115" s="198"/>
      <c r="K115" s="198"/>
      <c r="L115" s="198"/>
      <c r="M115" s="199"/>
      <c r="N115" s="200"/>
      <c r="O115" s="200"/>
      <c r="P115" s="200"/>
    </row>
    <row r="116" spans="1:16" x14ac:dyDescent="0.2">
      <c r="A116" s="193"/>
      <c r="B116" s="194"/>
      <c r="C116" s="194"/>
      <c r="D116" s="193"/>
      <c r="E116" s="194"/>
      <c r="F116" s="194"/>
      <c r="G116" s="195"/>
      <c r="H116" s="196"/>
      <c r="I116" s="197"/>
      <c r="J116" s="198"/>
      <c r="K116" s="198"/>
      <c r="L116" s="198"/>
      <c r="M116" s="199"/>
      <c r="N116" s="200"/>
      <c r="O116" s="200"/>
      <c r="P116" s="200"/>
    </row>
    <row r="117" spans="1:16" x14ac:dyDescent="0.2">
      <c r="A117" s="193"/>
      <c r="B117" s="194"/>
      <c r="C117" s="194"/>
      <c r="D117" s="193"/>
      <c r="E117" s="194"/>
      <c r="F117" s="194"/>
      <c r="G117" s="195"/>
      <c r="H117" s="196"/>
      <c r="I117" s="197"/>
      <c r="J117" s="198"/>
      <c r="K117" s="198"/>
      <c r="L117" s="198"/>
      <c r="M117" s="199"/>
      <c r="N117" s="200"/>
      <c r="O117" s="200"/>
      <c r="P117" s="200"/>
    </row>
    <row r="118" spans="1:16" x14ac:dyDescent="0.2">
      <c r="A118" s="193"/>
      <c r="B118" s="194"/>
      <c r="C118" s="194"/>
      <c r="D118" s="193"/>
      <c r="E118" s="194"/>
      <c r="F118" s="194"/>
      <c r="G118" s="195"/>
      <c r="H118" s="196"/>
      <c r="I118" s="197"/>
      <c r="J118" s="198"/>
      <c r="K118" s="198"/>
      <c r="L118" s="198"/>
      <c r="M118" s="199"/>
      <c r="N118" s="200"/>
      <c r="O118" s="200"/>
      <c r="P118" s="200"/>
    </row>
    <row r="119" spans="1:16" x14ac:dyDescent="0.2">
      <c r="A119" s="193"/>
      <c r="B119" s="194"/>
      <c r="C119" s="194"/>
      <c r="D119" s="193"/>
      <c r="E119" s="194"/>
      <c r="F119" s="194"/>
      <c r="G119" s="195"/>
      <c r="H119" s="196"/>
      <c r="I119" s="197"/>
      <c r="J119" s="198"/>
      <c r="K119" s="198"/>
      <c r="L119" s="198"/>
      <c r="M119" s="199"/>
      <c r="N119" s="200"/>
      <c r="O119" s="200"/>
      <c r="P119" s="200"/>
    </row>
    <row r="120" spans="1:16" x14ac:dyDescent="0.2">
      <c r="A120" s="193"/>
      <c r="B120" s="194"/>
      <c r="C120" s="194"/>
      <c r="D120" s="193"/>
      <c r="E120" s="194"/>
      <c r="F120" s="194"/>
      <c r="G120" s="195"/>
      <c r="H120" s="196"/>
      <c r="I120" s="197"/>
      <c r="J120" s="198"/>
      <c r="K120" s="198"/>
      <c r="L120" s="198"/>
      <c r="M120" s="199"/>
      <c r="N120" s="200"/>
      <c r="O120" s="200"/>
      <c r="P120" s="200"/>
    </row>
    <row r="121" spans="1:16" x14ac:dyDescent="0.2">
      <c r="A121" s="193"/>
      <c r="B121" s="194"/>
      <c r="C121" s="194"/>
      <c r="D121" s="193"/>
      <c r="E121" s="194"/>
      <c r="F121" s="194"/>
      <c r="G121" s="195"/>
      <c r="H121" s="196"/>
      <c r="I121" s="197"/>
      <c r="J121" s="198"/>
      <c r="K121" s="198"/>
      <c r="L121" s="198"/>
      <c r="M121" s="199"/>
      <c r="N121" s="200"/>
      <c r="O121" s="200"/>
      <c r="P121" s="200"/>
    </row>
    <row r="122" spans="1:16" x14ac:dyDescent="0.2">
      <c r="A122" s="193"/>
      <c r="B122" s="194"/>
      <c r="C122" s="194"/>
      <c r="D122" s="193"/>
      <c r="E122" s="194"/>
      <c r="F122" s="194"/>
      <c r="G122" s="195"/>
      <c r="H122" s="196"/>
      <c r="I122" s="197"/>
      <c r="J122" s="198"/>
      <c r="K122" s="198"/>
      <c r="L122" s="198"/>
      <c r="M122" s="199"/>
      <c r="N122" s="200"/>
      <c r="O122" s="200"/>
      <c r="P122" s="200"/>
    </row>
    <row r="123" spans="1:16" x14ac:dyDescent="0.2">
      <c r="A123" s="193"/>
      <c r="B123" s="194"/>
      <c r="C123" s="194"/>
      <c r="D123" s="193"/>
      <c r="E123" s="194"/>
      <c r="F123" s="194"/>
      <c r="G123" s="195"/>
      <c r="H123" s="196"/>
      <c r="I123" s="197"/>
      <c r="J123" s="198"/>
      <c r="K123" s="198"/>
      <c r="L123" s="198"/>
      <c r="M123" s="199"/>
      <c r="N123" s="200"/>
      <c r="O123" s="200"/>
      <c r="P123" s="200"/>
    </row>
    <row r="124" spans="1:16" x14ac:dyDescent="0.2">
      <c r="A124" s="193"/>
      <c r="B124" s="194"/>
      <c r="C124" s="194"/>
      <c r="D124" s="193"/>
      <c r="E124" s="194"/>
      <c r="F124" s="194"/>
      <c r="G124" s="195"/>
      <c r="H124" s="196"/>
      <c r="I124" s="197"/>
      <c r="J124" s="198"/>
      <c r="K124" s="198"/>
      <c r="L124" s="198"/>
      <c r="M124" s="199"/>
      <c r="N124" s="200"/>
      <c r="O124" s="200"/>
      <c r="P124" s="200"/>
    </row>
    <row r="125" spans="1:16" x14ac:dyDescent="0.2">
      <c r="A125" s="193"/>
      <c r="B125" s="194"/>
      <c r="C125" s="194"/>
      <c r="D125" s="193"/>
      <c r="E125" s="194"/>
      <c r="F125" s="194"/>
      <c r="G125" s="195"/>
      <c r="H125" s="196"/>
      <c r="I125" s="197"/>
      <c r="J125" s="198"/>
      <c r="K125" s="198"/>
      <c r="L125" s="198"/>
      <c r="M125" s="199"/>
      <c r="N125" s="200"/>
      <c r="O125" s="200"/>
      <c r="P125" s="200"/>
    </row>
    <row r="126" spans="1:16" x14ac:dyDescent="0.2">
      <c r="A126" s="193"/>
      <c r="B126" s="194"/>
      <c r="C126" s="194"/>
      <c r="D126" s="193"/>
      <c r="E126" s="194"/>
      <c r="F126" s="194"/>
      <c r="G126" s="195"/>
      <c r="H126" s="196"/>
      <c r="I126" s="197"/>
      <c r="J126" s="198"/>
      <c r="K126" s="198"/>
      <c r="L126" s="198"/>
      <c r="M126" s="199"/>
      <c r="N126" s="200"/>
      <c r="O126" s="200"/>
      <c r="P126" s="200"/>
    </row>
    <row r="127" spans="1:16" x14ac:dyDescent="0.2">
      <c r="A127" s="193"/>
      <c r="B127" s="194"/>
      <c r="C127" s="194"/>
      <c r="D127" s="193"/>
      <c r="E127" s="194"/>
      <c r="F127" s="194"/>
      <c r="G127" s="195"/>
      <c r="H127" s="196"/>
      <c r="I127" s="197"/>
      <c r="J127" s="198"/>
      <c r="K127" s="198"/>
      <c r="L127" s="198"/>
      <c r="M127" s="199"/>
      <c r="N127" s="200"/>
      <c r="O127" s="200"/>
      <c r="P127" s="200"/>
    </row>
    <row r="128" spans="1:16" x14ac:dyDescent="0.2">
      <c r="A128" s="193"/>
      <c r="B128" s="194"/>
      <c r="C128" s="194"/>
      <c r="D128" s="193"/>
      <c r="E128" s="194"/>
      <c r="F128" s="194"/>
      <c r="G128" s="195"/>
      <c r="H128" s="196"/>
      <c r="I128" s="197"/>
      <c r="J128" s="198"/>
      <c r="K128" s="198"/>
      <c r="L128" s="198"/>
      <c r="M128" s="199"/>
      <c r="N128" s="200"/>
      <c r="O128" s="200"/>
      <c r="P128" s="200"/>
    </row>
    <row r="129" spans="1:16" x14ac:dyDescent="0.2">
      <c r="A129" s="193"/>
      <c r="B129" s="194"/>
      <c r="C129" s="194"/>
      <c r="D129" s="193"/>
      <c r="E129" s="194"/>
      <c r="F129" s="194"/>
      <c r="G129" s="195"/>
      <c r="H129" s="196"/>
      <c r="I129" s="197"/>
      <c r="J129" s="198"/>
      <c r="K129" s="198"/>
      <c r="L129" s="198"/>
      <c r="M129" s="199"/>
      <c r="N129" s="200"/>
      <c r="O129" s="200"/>
      <c r="P129" s="200"/>
    </row>
    <row r="130" spans="1:16" x14ac:dyDescent="0.2">
      <c r="A130" s="193"/>
      <c r="B130" s="194"/>
      <c r="C130" s="194"/>
      <c r="D130" s="193"/>
      <c r="E130" s="194"/>
      <c r="F130" s="194"/>
      <c r="G130" s="195"/>
      <c r="H130" s="196"/>
      <c r="I130" s="197"/>
      <c r="J130" s="198"/>
      <c r="K130" s="198"/>
      <c r="L130" s="198"/>
      <c r="M130" s="199"/>
      <c r="N130" s="200"/>
      <c r="O130" s="200"/>
      <c r="P130" s="200"/>
    </row>
    <row r="131" spans="1:16" x14ac:dyDescent="0.2">
      <c r="A131" s="193"/>
      <c r="B131" s="194"/>
      <c r="C131" s="194"/>
      <c r="D131" s="193"/>
      <c r="E131" s="194"/>
      <c r="F131" s="194"/>
      <c r="G131" s="195"/>
      <c r="H131" s="196"/>
      <c r="I131" s="197"/>
      <c r="J131" s="198"/>
      <c r="K131" s="198"/>
      <c r="L131" s="198"/>
      <c r="M131" s="199"/>
      <c r="N131" s="200"/>
      <c r="O131" s="200"/>
      <c r="P131" s="200"/>
    </row>
    <row r="132" spans="1:16" x14ac:dyDescent="0.2">
      <c r="A132" s="193"/>
      <c r="B132" s="194"/>
      <c r="C132" s="194"/>
      <c r="D132" s="193"/>
      <c r="E132" s="194"/>
      <c r="F132" s="194"/>
      <c r="G132" s="195"/>
      <c r="H132" s="196"/>
      <c r="I132" s="197"/>
      <c r="J132" s="198"/>
      <c r="K132" s="198"/>
      <c r="L132" s="198"/>
      <c r="M132" s="199"/>
      <c r="N132" s="200"/>
      <c r="O132" s="200"/>
      <c r="P132" s="200"/>
    </row>
    <row r="133" spans="1:16" x14ac:dyDescent="0.2">
      <c r="A133" s="193"/>
      <c r="B133" s="194"/>
      <c r="C133" s="194"/>
      <c r="D133" s="193"/>
      <c r="E133" s="194"/>
      <c r="F133" s="194"/>
      <c r="G133" s="195"/>
      <c r="H133" s="196"/>
      <c r="I133" s="197"/>
      <c r="J133" s="198"/>
      <c r="K133" s="198"/>
      <c r="L133" s="198"/>
      <c r="M133" s="199"/>
      <c r="N133" s="200"/>
      <c r="O133" s="200"/>
      <c r="P133" s="200"/>
    </row>
    <row r="134" spans="1:16" x14ac:dyDescent="0.2">
      <c r="A134" s="193"/>
      <c r="B134" s="194"/>
      <c r="C134" s="194"/>
      <c r="D134" s="193"/>
      <c r="E134" s="194"/>
      <c r="F134" s="194"/>
      <c r="G134" s="195"/>
      <c r="H134" s="196"/>
      <c r="I134" s="197"/>
      <c r="J134" s="198"/>
      <c r="K134" s="198"/>
      <c r="L134" s="198"/>
      <c r="M134" s="199"/>
      <c r="N134" s="200"/>
      <c r="O134" s="200"/>
      <c r="P134" s="200"/>
    </row>
    <row r="135" spans="1:16" x14ac:dyDescent="0.2">
      <c r="A135" s="193"/>
      <c r="B135" s="194"/>
      <c r="C135" s="194"/>
      <c r="D135" s="193"/>
      <c r="E135" s="194"/>
      <c r="F135" s="194"/>
      <c r="G135" s="195"/>
      <c r="H135" s="196"/>
      <c r="I135" s="197"/>
      <c r="J135" s="198"/>
      <c r="K135" s="198"/>
      <c r="L135" s="198"/>
      <c r="M135" s="199"/>
      <c r="N135" s="200"/>
      <c r="O135" s="200"/>
      <c r="P135" s="200"/>
    </row>
    <row r="136" spans="1:16" x14ac:dyDescent="0.2">
      <c r="A136" s="193"/>
      <c r="B136" s="194"/>
      <c r="C136" s="194"/>
      <c r="D136" s="193"/>
      <c r="E136" s="194"/>
      <c r="F136" s="194"/>
      <c r="G136" s="195"/>
      <c r="H136" s="196"/>
      <c r="I136" s="197"/>
      <c r="J136" s="198"/>
      <c r="K136" s="198"/>
      <c r="L136" s="198"/>
      <c r="M136" s="199"/>
      <c r="N136" s="200"/>
      <c r="O136" s="200"/>
      <c r="P136" s="200"/>
    </row>
    <row r="137" spans="1:16" x14ac:dyDescent="0.2">
      <c r="A137" s="193"/>
      <c r="B137" s="194"/>
      <c r="C137" s="194"/>
      <c r="D137" s="193"/>
      <c r="E137" s="194"/>
      <c r="F137" s="194"/>
      <c r="G137" s="195"/>
      <c r="H137" s="196"/>
      <c r="I137" s="197"/>
      <c r="J137" s="198"/>
      <c r="K137" s="198"/>
      <c r="L137" s="198"/>
      <c r="M137" s="199"/>
      <c r="N137" s="200"/>
      <c r="O137" s="200"/>
      <c r="P137" s="200"/>
    </row>
    <row r="138" spans="1:16" x14ac:dyDescent="0.2">
      <c r="A138" s="193"/>
      <c r="B138" s="194"/>
      <c r="C138" s="194"/>
      <c r="D138" s="193"/>
      <c r="E138" s="194"/>
      <c r="F138" s="194"/>
      <c r="G138" s="195"/>
      <c r="H138" s="196"/>
      <c r="I138" s="197"/>
      <c r="J138" s="198"/>
      <c r="K138" s="198"/>
      <c r="L138" s="198"/>
      <c r="M138" s="199"/>
      <c r="N138" s="200"/>
      <c r="O138" s="200"/>
      <c r="P138" s="200"/>
    </row>
    <row r="139" spans="1:16" x14ac:dyDescent="0.2">
      <c r="A139" s="193"/>
      <c r="B139" s="194"/>
      <c r="C139" s="194"/>
      <c r="D139" s="193"/>
      <c r="E139" s="194"/>
      <c r="F139" s="194"/>
      <c r="G139" s="195"/>
      <c r="H139" s="196"/>
      <c r="I139" s="197"/>
      <c r="J139" s="198"/>
      <c r="K139" s="198"/>
      <c r="L139" s="198"/>
      <c r="M139" s="199"/>
      <c r="N139" s="200"/>
      <c r="O139" s="200"/>
      <c r="P139" s="200"/>
    </row>
    <row r="140" spans="1:16" x14ac:dyDescent="0.2">
      <c r="A140" s="193"/>
      <c r="B140" s="194"/>
      <c r="C140" s="194"/>
      <c r="D140" s="193"/>
      <c r="E140" s="194"/>
      <c r="F140" s="194"/>
      <c r="G140" s="195"/>
      <c r="H140" s="196"/>
      <c r="I140" s="197"/>
      <c r="J140" s="198"/>
      <c r="K140" s="198"/>
      <c r="L140" s="198"/>
      <c r="M140" s="199"/>
      <c r="N140" s="200"/>
      <c r="O140" s="200"/>
      <c r="P140" s="200"/>
    </row>
    <row r="141" spans="1:16" x14ac:dyDescent="0.2">
      <c r="A141" s="193"/>
      <c r="B141" s="194"/>
      <c r="C141" s="194"/>
      <c r="D141" s="193"/>
      <c r="E141" s="194"/>
      <c r="F141" s="194"/>
      <c r="G141" s="195"/>
      <c r="H141" s="196"/>
      <c r="I141" s="197"/>
      <c r="J141" s="198"/>
      <c r="K141" s="198"/>
      <c r="L141" s="198"/>
      <c r="M141" s="199"/>
      <c r="N141" s="200"/>
      <c r="O141" s="200"/>
      <c r="P141" s="200"/>
    </row>
    <row r="142" spans="1:16" x14ac:dyDescent="0.2">
      <c r="A142" s="193"/>
      <c r="B142" s="194"/>
      <c r="C142" s="194"/>
      <c r="D142" s="193"/>
      <c r="E142" s="194"/>
      <c r="F142" s="194"/>
      <c r="G142" s="195"/>
      <c r="H142" s="196"/>
      <c r="I142" s="197"/>
      <c r="J142" s="198"/>
      <c r="K142" s="198"/>
      <c r="L142" s="198"/>
      <c r="M142" s="199"/>
      <c r="N142" s="200"/>
      <c r="O142" s="200"/>
      <c r="P142" s="200"/>
    </row>
    <row r="143" spans="1:16" x14ac:dyDescent="0.2">
      <c r="A143" s="193"/>
      <c r="B143" s="194"/>
      <c r="C143" s="194"/>
      <c r="D143" s="193"/>
      <c r="E143" s="194"/>
      <c r="F143" s="194"/>
      <c r="G143" s="195"/>
      <c r="H143" s="196"/>
      <c r="I143" s="197"/>
      <c r="J143" s="198"/>
      <c r="K143" s="198"/>
      <c r="L143" s="198"/>
      <c r="M143" s="199"/>
      <c r="N143" s="200"/>
      <c r="O143" s="200"/>
      <c r="P143" s="200"/>
    </row>
    <row r="144" spans="1:16" x14ac:dyDescent="0.2">
      <c r="A144" s="193"/>
      <c r="B144" s="194"/>
      <c r="C144" s="194"/>
      <c r="D144" s="193"/>
      <c r="E144" s="194"/>
      <c r="F144" s="194"/>
      <c r="G144" s="195"/>
      <c r="H144" s="196"/>
      <c r="I144" s="197"/>
      <c r="J144" s="198"/>
      <c r="K144" s="198"/>
      <c r="L144" s="198"/>
      <c r="M144" s="199"/>
      <c r="N144" s="200"/>
      <c r="O144" s="200"/>
      <c r="P144" s="200"/>
    </row>
    <row r="145" spans="1:16" x14ac:dyDescent="0.2">
      <c r="A145" s="193"/>
      <c r="B145" s="194"/>
      <c r="C145" s="194"/>
      <c r="D145" s="193"/>
      <c r="E145" s="194"/>
      <c r="F145" s="194"/>
      <c r="G145" s="195"/>
      <c r="H145" s="196"/>
      <c r="I145" s="197"/>
      <c r="J145" s="198"/>
      <c r="K145" s="198"/>
      <c r="L145" s="198"/>
      <c r="M145" s="199"/>
      <c r="N145" s="200"/>
      <c r="O145" s="200"/>
      <c r="P145" s="200"/>
    </row>
    <row r="146" spans="1:16" x14ac:dyDescent="0.2">
      <c r="A146" s="193"/>
      <c r="B146" s="194"/>
      <c r="C146" s="194"/>
      <c r="D146" s="193"/>
      <c r="E146" s="194"/>
      <c r="F146" s="194"/>
      <c r="G146" s="195"/>
      <c r="H146" s="196"/>
      <c r="I146" s="197"/>
      <c r="J146" s="198"/>
      <c r="K146" s="198"/>
      <c r="L146" s="198"/>
      <c r="M146" s="199"/>
      <c r="N146" s="200"/>
      <c r="O146" s="200"/>
      <c r="P146" s="200"/>
    </row>
    <row r="147" spans="1:16" x14ac:dyDescent="0.2">
      <c r="A147" s="193"/>
      <c r="B147" s="194"/>
      <c r="C147" s="194"/>
      <c r="D147" s="193"/>
      <c r="E147" s="194"/>
      <c r="F147" s="194"/>
      <c r="G147" s="195"/>
      <c r="H147" s="196"/>
      <c r="I147" s="197"/>
      <c r="J147" s="198"/>
      <c r="K147" s="198"/>
      <c r="L147" s="198"/>
      <c r="M147" s="199"/>
      <c r="N147" s="200"/>
      <c r="O147" s="200"/>
      <c r="P147" s="200"/>
    </row>
    <row r="148" spans="1:16" x14ac:dyDescent="0.2">
      <c r="A148" s="193"/>
      <c r="B148" s="194"/>
      <c r="C148" s="194"/>
      <c r="D148" s="193"/>
      <c r="E148" s="194"/>
      <c r="F148" s="194"/>
      <c r="G148" s="195"/>
      <c r="H148" s="196"/>
      <c r="I148" s="197"/>
      <c r="J148" s="198"/>
      <c r="K148" s="198"/>
      <c r="L148" s="198"/>
      <c r="M148" s="199"/>
      <c r="N148" s="200"/>
      <c r="O148" s="200"/>
      <c r="P148" s="200"/>
    </row>
    <row r="149" spans="1:16" x14ac:dyDescent="0.2">
      <c r="A149" s="193"/>
      <c r="B149" s="194"/>
      <c r="C149" s="194"/>
      <c r="D149" s="193"/>
      <c r="E149" s="194"/>
      <c r="F149" s="194"/>
      <c r="G149" s="195"/>
      <c r="H149" s="196"/>
      <c r="I149" s="197"/>
      <c r="J149" s="198"/>
      <c r="K149" s="198"/>
      <c r="L149" s="198"/>
      <c r="M149" s="199"/>
      <c r="N149" s="200"/>
      <c r="O149" s="200"/>
      <c r="P149" s="200"/>
    </row>
    <row r="150" spans="1:16" x14ac:dyDescent="0.2">
      <c r="A150" s="193"/>
      <c r="B150" s="194"/>
      <c r="C150" s="194"/>
      <c r="D150" s="193"/>
      <c r="E150" s="194"/>
      <c r="F150" s="194"/>
      <c r="G150" s="195"/>
      <c r="H150" s="196"/>
      <c r="I150" s="197"/>
      <c r="J150" s="198"/>
      <c r="K150" s="198"/>
      <c r="L150" s="198"/>
      <c r="M150" s="199"/>
      <c r="N150" s="200"/>
      <c r="O150" s="200"/>
      <c r="P150" s="200"/>
    </row>
    <row r="151" spans="1:16" x14ac:dyDescent="0.2">
      <c r="A151" s="193"/>
      <c r="B151" s="194"/>
      <c r="C151" s="194"/>
      <c r="D151" s="193"/>
      <c r="E151" s="194"/>
      <c r="F151" s="194"/>
      <c r="G151" s="195"/>
      <c r="H151" s="196"/>
      <c r="I151" s="197"/>
      <c r="J151" s="198"/>
      <c r="K151" s="198"/>
      <c r="L151" s="198"/>
      <c r="M151" s="199"/>
      <c r="N151" s="200"/>
      <c r="O151" s="200"/>
      <c r="P151" s="200"/>
    </row>
    <row r="152" spans="1:16" x14ac:dyDescent="0.2">
      <c r="A152" s="193"/>
      <c r="B152" s="194"/>
      <c r="C152" s="194"/>
      <c r="D152" s="193"/>
      <c r="E152" s="194"/>
      <c r="F152" s="194"/>
      <c r="G152" s="195"/>
      <c r="H152" s="196"/>
      <c r="I152" s="197"/>
      <c r="J152" s="198"/>
      <c r="K152" s="198"/>
      <c r="L152" s="198"/>
      <c r="M152" s="199"/>
      <c r="N152" s="200"/>
      <c r="O152" s="200"/>
      <c r="P152" s="200"/>
    </row>
    <row r="153" spans="1:16" x14ac:dyDescent="0.2">
      <c r="A153" s="193"/>
      <c r="B153" s="194"/>
      <c r="C153" s="194"/>
      <c r="D153" s="193"/>
      <c r="E153" s="194"/>
      <c r="F153" s="194"/>
      <c r="G153" s="195"/>
      <c r="H153" s="196"/>
      <c r="I153" s="197"/>
      <c r="J153" s="198"/>
      <c r="K153" s="198"/>
      <c r="L153" s="198"/>
      <c r="M153" s="199"/>
      <c r="N153" s="200"/>
      <c r="O153" s="200"/>
      <c r="P153" s="200"/>
    </row>
    <row r="154" spans="1:16" x14ac:dyDescent="0.2">
      <c r="A154" s="193"/>
      <c r="B154" s="194"/>
      <c r="C154" s="194"/>
      <c r="D154" s="193"/>
      <c r="E154" s="194"/>
      <c r="F154" s="194"/>
      <c r="G154" s="195"/>
      <c r="H154" s="196"/>
      <c r="I154" s="197"/>
      <c r="J154" s="198"/>
      <c r="K154" s="198"/>
      <c r="L154" s="198"/>
      <c r="M154" s="199"/>
      <c r="N154" s="200"/>
      <c r="O154" s="200"/>
      <c r="P154" s="200"/>
    </row>
    <row r="155" spans="1:16" x14ac:dyDescent="0.2">
      <c r="A155" s="193"/>
      <c r="B155" s="194"/>
      <c r="C155" s="194"/>
      <c r="D155" s="193"/>
      <c r="E155" s="194"/>
      <c r="F155" s="194"/>
      <c r="G155" s="195"/>
      <c r="H155" s="196"/>
      <c r="I155" s="197"/>
      <c r="J155" s="198"/>
      <c r="K155" s="198"/>
      <c r="L155" s="198"/>
      <c r="M155" s="199"/>
      <c r="N155" s="200"/>
      <c r="O155" s="200"/>
      <c r="P155" s="200"/>
    </row>
    <row r="156" spans="1:16" x14ac:dyDescent="0.2">
      <c r="A156" s="193"/>
      <c r="B156" s="194"/>
      <c r="C156" s="194"/>
      <c r="D156" s="193"/>
      <c r="E156" s="194"/>
      <c r="F156" s="194"/>
      <c r="G156" s="195"/>
      <c r="H156" s="196"/>
      <c r="I156" s="197"/>
      <c r="J156" s="198"/>
      <c r="K156" s="198"/>
      <c r="L156" s="198"/>
      <c r="M156" s="199"/>
      <c r="N156" s="200"/>
      <c r="O156" s="200"/>
      <c r="P156" s="200"/>
    </row>
    <row r="157" spans="1:16" x14ac:dyDescent="0.2">
      <c r="A157" s="193"/>
      <c r="B157" s="194"/>
      <c r="C157" s="194"/>
      <c r="D157" s="193"/>
      <c r="E157" s="194"/>
      <c r="F157" s="194"/>
      <c r="G157" s="195"/>
      <c r="H157" s="196"/>
      <c r="I157" s="197"/>
      <c r="J157" s="198"/>
      <c r="K157" s="198"/>
      <c r="L157" s="198"/>
      <c r="M157" s="199"/>
      <c r="N157" s="200"/>
      <c r="O157" s="200"/>
      <c r="P157" s="200"/>
    </row>
    <row r="158" spans="1:16" x14ac:dyDescent="0.2">
      <c r="A158" s="193"/>
      <c r="B158" s="194"/>
      <c r="C158" s="194"/>
      <c r="D158" s="193"/>
      <c r="E158" s="194"/>
      <c r="F158" s="194"/>
      <c r="G158" s="195"/>
      <c r="H158" s="196"/>
      <c r="I158" s="197"/>
      <c r="J158" s="198"/>
      <c r="K158" s="198"/>
      <c r="L158" s="198"/>
      <c r="M158" s="199"/>
      <c r="N158" s="200"/>
      <c r="O158" s="200"/>
      <c r="P158" s="200"/>
    </row>
    <row r="159" spans="1:16" x14ac:dyDescent="0.2">
      <c r="A159" s="193"/>
      <c r="B159" s="194"/>
      <c r="C159" s="194"/>
      <c r="D159" s="193"/>
      <c r="E159" s="194"/>
      <c r="F159" s="194"/>
      <c r="G159" s="195"/>
      <c r="H159" s="196"/>
      <c r="I159" s="197"/>
      <c r="J159" s="198"/>
      <c r="K159" s="198"/>
      <c r="L159" s="198"/>
      <c r="M159" s="199"/>
      <c r="N159" s="200"/>
      <c r="O159" s="200"/>
      <c r="P159" s="200"/>
    </row>
    <row r="160" spans="1:16" x14ac:dyDescent="0.2">
      <c r="A160" s="193"/>
      <c r="B160" s="194"/>
      <c r="C160" s="194"/>
      <c r="D160" s="193"/>
      <c r="E160" s="194"/>
      <c r="F160" s="194"/>
      <c r="G160" s="195"/>
      <c r="H160" s="196"/>
      <c r="I160" s="197"/>
      <c r="J160" s="198"/>
      <c r="K160" s="198"/>
      <c r="L160" s="198"/>
      <c r="M160" s="199"/>
      <c r="N160" s="200"/>
      <c r="O160" s="200"/>
      <c r="P160" s="200"/>
    </row>
    <row r="161" spans="1:16" x14ac:dyDescent="0.2">
      <c r="A161" s="193"/>
      <c r="B161" s="194"/>
      <c r="C161" s="194"/>
      <c r="D161" s="193"/>
      <c r="E161" s="194"/>
      <c r="F161" s="194"/>
      <c r="G161" s="195"/>
      <c r="H161" s="196"/>
      <c r="I161" s="197"/>
      <c r="J161" s="198"/>
      <c r="K161" s="198"/>
      <c r="L161" s="198"/>
      <c r="M161" s="199"/>
      <c r="N161" s="200"/>
      <c r="O161" s="200"/>
      <c r="P161" s="200"/>
    </row>
    <row r="162" spans="1:16" x14ac:dyDescent="0.2">
      <c r="A162" s="193"/>
      <c r="B162" s="194"/>
      <c r="C162" s="194"/>
      <c r="D162" s="193"/>
      <c r="E162" s="194"/>
      <c r="F162" s="194"/>
      <c r="G162" s="195"/>
      <c r="H162" s="196"/>
      <c r="I162" s="197"/>
      <c r="J162" s="198"/>
      <c r="K162" s="198"/>
      <c r="L162" s="198"/>
      <c r="M162" s="199"/>
      <c r="N162" s="200"/>
      <c r="O162" s="200"/>
      <c r="P162" s="200"/>
    </row>
    <row r="163" spans="1:16" x14ac:dyDescent="0.2">
      <c r="A163" s="193"/>
      <c r="B163" s="194"/>
      <c r="C163" s="194"/>
      <c r="D163" s="193"/>
      <c r="E163" s="194"/>
      <c r="F163" s="194"/>
      <c r="G163" s="195"/>
      <c r="H163" s="196"/>
      <c r="I163" s="197"/>
      <c r="J163" s="198"/>
      <c r="K163" s="198"/>
      <c r="L163" s="198"/>
      <c r="M163" s="199"/>
      <c r="N163" s="200"/>
      <c r="O163" s="200"/>
      <c r="P163" s="200"/>
    </row>
    <row r="164" spans="1:16" x14ac:dyDescent="0.2">
      <c r="A164" s="193"/>
      <c r="B164" s="194"/>
      <c r="C164" s="194"/>
      <c r="D164" s="193"/>
      <c r="E164" s="194"/>
      <c r="F164" s="194"/>
      <c r="G164" s="195"/>
      <c r="H164" s="196"/>
      <c r="I164" s="197"/>
      <c r="J164" s="198"/>
      <c r="K164" s="198"/>
      <c r="L164" s="198"/>
      <c r="M164" s="199"/>
      <c r="N164" s="200"/>
      <c r="O164" s="200"/>
      <c r="P164" s="200"/>
    </row>
    <row r="165" spans="1:16" x14ac:dyDescent="0.2">
      <c r="A165" s="193"/>
      <c r="B165" s="194"/>
      <c r="C165" s="194"/>
      <c r="D165" s="193"/>
      <c r="E165" s="194"/>
      <c r="F165" s="194"/>
      <c r="G165" s="195"/>
      <c r="H165" s="196"/>
      <c r="I165" s="197"/>
      <c r="J165" s="198"/>
      <c r="K165" s="198"/>
      <c r="L165" s="198"/>
      <c r="M165" s="199"/>
      <c r="N165" s="200"/>
      <c r="O165" s="200"/>
      <c r="P165" s="200"/>
    </row>
    <row r="166" spans="1:16" x14ac:dyDescent="0.2">
      <c r="A166" s="193"/>
      <c r="B166" s="194"/>
      <c r="C166" s="194"/>
      <c r="D166" s="193"/>
      <c r="E166" s="194"/>
      <c r="F166" s="194"/>
      <c r="G166" s="195"/>
      <c r="H166" s="196"/>
      <c r="I166" s="197"/>
      <c r="J166" s="198"/>
      <c r="K166" s="198"/>
      <c r="L166" s="198"/>
      <c r="M166" s="199"/>
      <c r="N166" s="200"/>
      <c r="O166" s="200"/>
      <c r="P166" s="200"/>
    </row>
    <row r="167" spans="1:16" x14ac:dyDescent="0.2">
      <c r="A167" s="193"/>
      <c r="B167" s="194"/>
      <c r="C167" s="194"/>
      <c r="D167" s="193"/>
      <c r="E167" s="194"/>
      <c r="F167" s="194"/>
      <c r="G167" s="195"/>
      <c r="H167" s="196"/>
      <c r="I167" s="197"/>
      <c r="J167" s="198"/>
      <c r="K167" s="198"/>
      <c r="L167" s="198"/>
      <c r="M167" s="199"/>
      <c r="N167" s="200"/>
      <c r="O167" s="200"/>
      <c r="P167" s="200"/>
    </row>
    <row r="168" spans="1:16" x14ac:dyDescent="0.2">
      <c r="A168" s="193"/>
      <c r="B168" s="194"/>
      <c r="C168" s="194"/>
      <c r="D168" s="193"/>
      <c r="E168" s="194"/>
      <c r="F168" s="194"/>
      <c r="G168" s="195"/>
      <c r="H168" s="196"/>
      <c r="I168" s="197"/>
      <c r="J168" s="198"/>
      <c r="K168" s="198"/>
      <c r="L168" s="198"/>
      <c r="M168" s="199"/>
      <c r="N168" s="200"/>
      <c r="O168" s="200"/>
      <c r="P168" s="200"/>
    </row>
    <row r="169" spans="1:16" x14ac:dyDescent="0.2">
      <c r="A169" s="193"/>
      <c r="B169" s="194"/>
      <c r="C169" s="194"/>
      <c r="D169" s="193"/>
      <c r="E169" s="194"/>
      <c r="F169" s="194"/>
      <c r="G169" s="195"/>
      <c r="H169" s="196"/>
      <c r="I169" s="197"/>
      <c r="J169" s="198"/>
      <c r="K169" s="198"/>
      <c r="L169" s="198"/>
      <c r="M169" s="199"/>
      <c r="N169" s="200"/>
      <c r="O169" s="200"/>
      <c r="P169" s="200"/>
    </row>
    <row r="170" spans="1:16" x14ac:dyDescent="0.2">
      <c r="A170" s="193"/>
      <c r="B170" s="194"/>
      <c r="C170" s="194"/>
      <c r="D170" s="193"/>
      <c r="E170" s="194"/>
      <c r="F170" s="194"/>
      <c r="G170" s="195"/>
      <c r="H170" s="196"/>
      <c r="I170" s="197"/>
      <c r="J170" s="198"/>
      <c r="K170" s="198"/>
      <c r="L170" s="198"/>
      <c r="M170" s="199"/>
      <c r="N170" s="200"/>
      <c r="O170" s="200"/>
      <c r="P170" s="200"/>
    </row>
    <row r="171" spans="1:16" x14ac:dyDescent="0.2">
      <c r="A171" s="193"/>
      <c r="B171" s="194"/>
      <c r="C171" s="194"/>
      <c r="D171" s="193"/>
      <c r="E171" s="194"/>
      <c r="F171" s="194"/>
      <c r="G171" s="195"/>
      <c r="H171" s="196"/>
      <c r="I171" s="197"/>
      <c r="J171" s="198"/>
      <c r="K171" s="198"/>
      <c r="L171" s="198"/>
      <c r="M171" s="199"/>
      <c r="N171" s="200"/>
      <c r="O171" s="200"/>
      <c r="P171" s="200"/>
    </row>
    <row r="172" spans="1:16" x14ac:dyDescent="0.2">
      <c r="A172" s="193"/>
      <c r="B172" s="194"/>
      <c r="C172" s="194"/>
      <c r="D172" s="193"/>
      <c r="E172" s="194"/>
      <c r="F172" s="194"/>
      <c r="G172" s="195"/>
      <c r="H172" s="196"/>
      <c r="I172" s="197"/>
      <c r="J172" s="198"/>
      <c r="K172" s="198"/>
      <c r="L172" s="198"/>
      <c r="M172" s="199"/>
      <c r="N172" s="200"/>
      <c r="O172" s="200"/>
      <c r="P172" s="200"/>
    </row>
    <row r="173" spans="1:16" x14ac:dyDescent="0.2">
      <c r="A173" s="193"/>
      <c r="B173" s="194"/>
      <c r="C173" s="194"/>
      <c r="D173" s="193"/>
      <c r="E173" s="194"/>
      <c r="F173" s="194"/>
      <c r="G173" s="195"/>
      <c r="H173" s="196"/>
      <c r="I173" s="197"/>
      <c r="J173" s="198"/>
      <c r="K173" s="198"/>
      <c r="L173" s="198"/>
      <c r="M173" s="199"/>
      <c r="N173" s="200"/>
      <c r="O173" s="200"/>
      <c r="P173" s="200"/>
    </row>
    <row r="174" spans="1:16" x14ac:dyDescent="0.2">
      <c r="A174" s="193"/>
      <c r="B174" s="194"/>
      <c r="C174" s="194"/>
      <c r="D174" s="193"/>
      <c r="E174" s="194"/>
      <c r="F174" s="194"/>
      <c r="G174" s="195"/>
      <c r="H174" s="196"/>
      <c r="I174" s="197"/>
      <c r="J174" s="198"/>
      <c r="K174" s="198"/>
      <c r="L174" s="198"/>
      <c r="M174" s="199"/>
      <c r="N174" s="200"/>
      <c r="O174" s="200"/>
      <c r="P174" s="200"/>
    </row>
    <row r="175" spans="1:16" x14ac:dyDescent="0.2">
      <c r="A175" s="193"/>
      <c r="B175" s="194"/>
      <c r="C175" s="194"/>
      <c r="D175" s="193"/>
      <c r="E175" s="194"/>
      <c r="F175" s="194"/>
      <c r="G175" s="195"/>
      <c r="H175" s="196"/>
      <c r="I175" s="197"/>
      <c r="J175" s="198"/>
      <c r="K175" s="198"/>
      <c r="L175" s="198"/>
      <c r="M175" s="199"/>
      <c r="N175" s="200"/>
      <c r="O175" s="200"/>
      <c r="P175" s="200"/>
    </row>
    <row r="176" spans="1:16" x14ac:dyDescent="0.2">
      <c r="A176" s="193"/>
      <c r="B176" s="194"/>
      <c r="C176" s="194"/>
      <c r="D176" s="193"/>
      <c r="E176" s="194"/>
      <c r="F176" s="194"/>
      <c r="G176" s="195"/>
      <c r="H176" s="196"/>
      <c r="I176" s="197"/>
      <c r="J176" s="198"/>
      <c r="K176" s="198"/>
      <c r="L176" s="198"/>
      <c r="M176" s="199"/>
      <c r="N176" s="200"/>
      <c r="O176" s="200"/>
      <c r="P176" s="200"/>
    </row>
    <row r="177" spans="1:16" x14ac:dyDescent="0.2">
      <c r="A177" s="193"/>
      <c r="B177" s="194"/>
      <c r="C177" s="194"/>
      <c r="D177" s="193"/>
      <c r="E177" s="194"/>
      <c r="F177" s="194"/>
      <c r="G177" s="195"/>
      <c r="H177" s="196"/>
      <c r="I177" s="197"/>
      <c r="J177" s="198"/>
      <c r="K177" s="198"/>
      <c r="L177" s="198"/>
      <c r="M177" s="199"/>
      <c r="N177" s="200"/>
      <c r="O177" s="200"/>
      <c r="P177" s="200"/>
    </row>
    <row r="178" spans="1:16" x14ac:dyDescent="0.2">
      <c r="A178" s="193"/>
      <c r="B178" s="194"/>
      <c r="C178" s="194"/>
      <c r="D178" s="193"/>
      <c r="E178" s="194"/>
      <c r="F178" s="194"/>
      <c r="G178" s="195"/>
      <c r="H178" s="196"/>
      <c r="I178" s="197"/>
      <c r="J178" s="198"/>
      <c r="K178" s="198"/>
      <c r="L178" s="198"/>
      <c r="M178" s="199"/>
      <c r="N178" s="200"/>
      <c r="O178" s="200"/>
      <c r="P178" s="200"/>
    </row>
    <row r="179" spans="1:16" x14ac:dyDescent="0.2">
      <c r="A179" s="193"/>
      <c r="B179" s="194"/>
      <c r="C179" s="194"/>
      <c r="D179" s="193"/>
      <c r="E179" s="194"/>
      <c r="F179" s="194"/>
      <c r="G179" s="195"/>
      <c r="H179" s="196"/>
      <c r="I179" s="197"/>
      <c r="J179" s="198"/>
      <c r="K179" s="198"/>
      <c r="L179" s="198"/>
      <c r="M179" s="199"/>
      <c r="N179" s="200"/>
      <c r="O179" s="200"/>
      <c r="P179" s="200"/>
    </row>
    <row r="180" spans="1:16" x14ac:dyDescent="0.2">
      <c r="A180" s="193"/>
      <c r="B180" s="194"/>
      <c r="C180" s="194"/>
      <c r="D180" s="193"/>
      <c r="E180" s="194"/>
      <c r="F180" s="194"/>
      <c r="G180" s="195"/>
      <c r="H180" s="196"/>
      <c r="I180" s="197"/>
      <c r="J180" s="198"/>
      <c r="K180" s="198"/>
      <c r="L180" s="198"/>
      <c r="M180" s="199"/>
      <c r="N180" s="200"/>
      <c r="O180" s="200"/>
      <c r="P180" s="200"/>
    </row>
    <row r="181" spans="1:16" x14ac:dyDescent="0.2">
      <c r="A181" s="193"/>
      <c r="B181" s="194"/>
      <c r="C181" s="194"/>
      <c r="D181" s="193"/>
      <c r="E181" s="194"/>
      <c r="F181" s="194"/>
      <c r="G181" s="195"/>
      <c r="H181" s="196"/>
      <c r="I181" s="197"/>
      <c r="J181" s="198"/>
      <c r="K181" s="198"/>
      <c r="L181" s="198"/>
      <c r="M181" s="199"/>
      <c r="N181" s="200"/>
      <c r="O181" s="200"/>
      <c r="P181" s="200"/>
    </row>
    <row r="182" spans="1:16" x14ac:dyDescent="0.2">
      <c r="A182" s="193"/>
      <c r="B182" s="194"/>
      <c r="C182" s="194"/>
      <c r="D182" s="193"/>
      <c r="E182" s="194"/>
      <c r="F182" s="194"/>
      <c r="G182" s="195"/>
      <c r="H182" s="196"/>
      <c r="I182" s="197"/>
      <c r="J182" s="198"/>
      <c r="K182" s="198"/>
      <c r="L182" s="198"/>
      <c r="M182" s="199"/>
      <c r="N182" s="200"/>
      <c r="O182" s="200"/>
      <c r="P182" s="200"/>
    </row>
    <row r="183" spans="1:16" x14ac:dyDescent="0.2">
      <c r="A183" s="193"/>
      <c r="B183" s="194"/>
      <c r="C183" s="194"/>
      <c r="D183" s="193"/>
      <c r="E183" s="194"/>
      <c r="F183" s="194"/>
      <c r="G183" s="195"/>
      <c r="H183" s="196"/>
      <c r="I183" s="197"/>
      <c r="J183" s="198"/>
      <c r="K183" s="198"/>
      <c r="L183" s="198"/>
      <c r="M183" s="199"/>
      <c r="N183" s="200"/>
      <c r="O183" s="200"/>
      <c r="P183" s="200"/>
    </row>
    <row r="184" spans="1:16" x14ac:dyDescent="0.2">
      <c r="A184" s="193"/>
      <c r="B184" s="194"/>
      <c r="C184" s="194"/>
      <c r="D184" s="193"/>
      <c r="E184" s="194"/>
      <c r="F184" s="194"/>
      <c r="G184" s="195"/>
      <c r="H184" s="196"/>
      <c r="I184" s="197"/>
      <c r="J184" s="198"/>
      <c r="K184" s="198"/>
      <c r="L184" s="198"/>
      <c r="M184" s="199"/>
      <c r="N184" s="200"/>
      <c r="O184" s="200"/>
      <c r="P184" s="200"/>
    </row>
    <row r="185" spans="1:16" x14ac:dyDescent="0.2">
      <c r="A185" s="193"/>
      <c r="B185" s="194"/>
      <c r="C185" s="194"/>
      <c r="D185" s="193"/>
      <c r="E185" s="194"/>
      <c r="F185" s="194"/>
      <c r="G185" s="195"/>
      <c r="H185" s="196"/>
      <c r="I185" s="197"/>
      <c r="J185" s="198"/>
      <c r="K185" s="198"/>
      <c r="L185" s="198"/>
      <c r="M185" s="199"/>
      <c r="N185" s="200"/>
      <c r="O185" s="200"/>
      <c r="P185" s="200"/>
    </row>
    <row r="186" spans="1:16" x14ac:dyDescent="0.2">
      <c r="A186" s="193"/>
      <c r="B186" s="194"/>
      <c r="C186" s="194"/>
      <c r="D186" s="193"/>
      <c r="E186" s="194"/>
      <c r="F186" s="194"/>
      <c r="G186" s="195"/>
      <c r="H186" s="196"/>
      <c r="I186" s="197"/>
      <c r="J186" s="198"/>
      <c r="K186" s="198"/>
      <c r="L186" s="198"/>
      <c r="M186" s="199"/>
      <c r="N186" s="200"/>
      <c r="O186" s="200"/>
      <c r="P186" s="200"/>
    </row>
    <row r="187" spans="1:16" x14ac:dyDescent="0.2">
      <c r="A187" s="193"/>
      <c r="B187" s="194"/>
      <c r="C187" s="194"/>
      <c r="D187" s="193"/>
      <c r="E187" s="194"/>
      <c r="F187" s="194"/>
      <c r="G187" s="195"/>
      <c r="H187" s="196"/>
      <c r="I187" s="197"/>
      <c r="J187" s="198"/>
      <c r="K187" s="198"/>
      <c r="L187" s="198"/>
      <c r="M187" s="199"/>
      <c r="N187" s="200"/>
      <c r="O187" s="200"/>
      <c r="P187" s="200"/>
    </row>
    <row r="188" spans="1:16" x14ac:dyDescent="0.2">
      <c r="A188" s="193"/>
      <c r="B188" s="194"/>
      <c r="C188" s="194"/>
      <c r="D188" s="193"/>
      <c r="E188" s="194"/>
      <c r="F188" s="194"/>
      <c r="G188" s="195"/>
      <c r="H188" s="196"/>
      <c r="I188" s="197"/>
      <c r="J188" s="198"/>
      <c r="K188" s="198"/>
      <c r="L188" s="198"/>
      <c r="M188" s="199"/>
      <c r="N188" s="200"/>
      <c r="O188" s="200"/>
      <c r="P188" s="200"/>
    </row>
    <row r="189" spans="1:16" x14ac:dyDescent="0.2">
      <c r="A189" s="193"/>
      <c r="B189" s="194"/>
      <c r="C189" s="194"/>
      <c r="D189" s="193"/>
      <c r="E189" s="194"/>
      <c r="F189" s="194"/>
      <c r="G189" s="195"/>
      <c r="H189" s="196"/>
      <c r="I189" s="197"/>
      <c r="J189" s="198"/>
      <c r="K189" s="198"/>
      <c r="L189" s="198"/>
      <c r="M189" s="199"/>
      <c r="N189" s="200"/>
      <c r="O189" s="200"/>
      <c r="P189" s="200"/>
    </row>
    <row r="190" spans="1:16" x14ac:dyDescent="0.2">
      <c r="A190" s="193"/>
      <c r="B190" s="194"/>
      <c r="C190" s="194"/>
      <c r="D190" s="193"/>
      <c r="E190" s="194"/>
      <c r="F190" s="194"/>
      <c r="G190" s="195"/>
      <c r="H190" s="196"/>
      <c r="I190" s="197"/>
      <c r="J190" s="198"/>
      <c r="K190" s="198"/>
      <c r="L190" s="198"/>
      <c r="M190" s="199"/>
      <c r="N190" s="200"/>
      <c r="O190" s="200"/>
      <c r="P190" s="200"/>
    </row>
    <row r="191" spans="1:16" x14ac:dyDescent="0.2">
      <c r="A191" s="193"/>
      <c r="B191" s="194"/>
      <c r="C191" s="194"/>
      <c r="D191" s="193"/>
      <c r="E191" s="194"/>
      <c r="F191" s="194"/>
      <c r="G191" s="195"/>
      <c r="H191" s="196"/>
      <c r="I191" s="197"/>
      <c r="J191" s="198"/>
      <c r="K191" s="198"/>
      <c r="L191" s="198"/>
      <c r="M191" s="199"/>
      <c r="N191" s="200"/>
      <c r="O191" s="200"/>
      <c r="P191" s="200"/>
    </row>
    <row r="192" spans="1:16" x14ac:dyDescent="0.2">
      <c r="A192" s="193"/>
      <c r="B192" s="194"/>
      <c r="C192" s="194"/>
      <c r="D192" s="193"/>
      <c r="E192" s="194"/>
      <c r="F192" s="194"/>
      <c r="G192" s="195"/>
      <c r="H192" s="196"/>
      <c r="I192" s="197"/>
      <c r="J192" s="198"/>
      <c r="K192" s="198"/>
      <c r="L192" s="198"/>
      <c r="M192" s="199"/>
      <c r="N192" s="200"/>
      <c r="O192" s="200"/>
      <c r="P192" s="200"/>
    </row>
    <row r="193" spans="1:16" x14ac:dyDescent="0.2">
      <c r="A193" s="193"/>
      <c r="B193" s="194"/>
      <c r="C193" s="194"/>
      <c r="D193" s="193"/>
      <c r="E193" s="194"/>
      <c r="F193" s="194"/>
      <c r="G193" s="195"/>
      <c r="H193" s="196"/>
      <c r="I193" s="197"/>
      <c r="J193" s="198"/>
      <c r="K193" s="198"/>
      <c r="L193" s="198"/>
      <c r="M193" s="199"/>
      <c r="N193" s="200"/>
      <c r="O193" s="200"/>
      <c r="P193" s="200"/>
    </row>
    <row r="194" spans="1:16" x14ac:dyDescent="0.2">
      <c r="A194" s="193"/>
      <c r="B194" s="194"/>
      <c r="C194" s="194"/>
      <c r="D194" s="193"/>
      <c r="E194" s="194"/>
      <c r="F194" s="194"/>
      <c r="G194" s="195"/>
      <c r="H194" s="196"/>
      <c r="I194" s="197"/>
      <c r="J194" s="198"/>
      <c r="K194" s="198"/>
      <c r="L194" s="198"/>
      <c r="M194" s="199"/>
      <c r="N194" s="200"/>
      <c r="O194" s="200"/>
      <c r="P194" s="200"/>
    </row>
    <row r="195" spans="1:16" x14ac:dyDescent="0.2">
      <c r="A195" s="193"/>
      <c r="B195" s="194"/>
      <c r="C195" s="194"/>
      <c r="D195" s="193"/>
      <c r="E195" s="194"/>
      <c r="F195" s="194"/>
      <c r="G195" s="195"/>
      <c r="H195" s="196"/>
      <c r="I195" s="197"/>
      <c r="J195" s="198"/>
      <c r="K195" s="198"/>
      <c r="L195" s="198"/>
      <c r="M195" s="199"/>
      <c r="N195" s="200"/>
      <c r="O195" s="200"/>
      <c r="P195" s="200"/>
    </row>
    <row r="196" spans="1:16" x14ac:dyDescent="0.2">
      <c r="A196" s="193"/>
      <c r="B196" s="194"/>
      <c r="C196" s="194"/>
      <c r="D196" s="193"/>
      <c r="E196" s="194"/>
      <c r="F196" s="194"/>
      <c r="G196" s="195"/>
      <c r="H196" s="196"/>
      <c r="I196" s="197"/>
      <c r="J196" s="198"/>
      <c r="K196" s="198"/>
      <c r="L196" s="198"/>
      <c r="M196" s="199"/>
      <c r="N196" s="200"/>
      <c r="O196" s="200"/>
      <c r="P196" s="200"/>
    </row>
    <row r="197" spans="1:16" x14ac:dyDescent="0.2">
      <c r="A197" s="193"/>
      <c r="B197" s="194"/>
      <c r="C197" s="194"/>
      <c r="D197" s="193"/>
      <c r="E197" s="194"/>
      <c r="F197" s="194"/>
      <c r="G197" s="195"/>
      <c r="H197" s="196"/>
      <c r="I197" s="197"/>
      <c r="J197" s="198"/>
      <c r="K197" s="198"/>
      <c r="L197" s="198"/>
      <c r="M197" s="199"/>
      <c r="N197" s="200"/>
      <c r="O197" s="200"/>
      <c r="P197" s="200"/>
    </row>
    <row r="198" spans="1:16" x14ac:dyDescent="0.2">
      <c r="A198" s="193"/>
      <c r="B198" s="194"/>
      <c r="C198" s="194"/>
      <c r="D198" s="193"/>
      <c r="E198" s="194"/>
      <c r="F198" s="194"/>
      <c r="G198" s="195"/>
      <c r="H198" s="196"/>
      <c r="I198" s="197"/>
      <c r="J198" s="198"/>
      <c r="K198" s="198"/>
      <c r="L198" s="198"/>
      <c r="M198" s="199"/>
      <c r="N198" s="200"/>
      <c r="O198" s="200"/>
      <c r="P198" s="200"/>
    </row>
    <row r="199" spans="1:16" x14ac:dyDescent="0.2">
      <c r="A199" s="193"/>
      <c r="B199" s="194"/>
      <c r="C199" s="194"/>
      <c r="D199" s="193"/>
      <c r="E199" s="194"/>
      <c r="F199" s="194"/>
      <c r="G199" s="195"/>
      <c r="H199" s="196"/>
      <c r="I199" s="197"/>
      <c r="J199" s="198"/>
      <c r="K199" s="198"/>
      <c r="L199" s="198"/>
      <c r="M199" s="199"/>
      <c r="N199" s="200"/>
      <c r="O199" s="200"/>
      <c r="P199" s="200"/>
    </row>
    <row r="200" spans="1:16" x14ac:dyDescent="0.2">
      <c r="A200" s="193"/>
      <c r="B200" s="194"/>
      <c r="C200" s="194"/>
      <c r="D200" s="193"/>
      <c r="E200" s="194"/>
      <c r="F200" s="194"/>
      <c r="G200" s="195"/>
      <c r="H200" s="196"/>
      <c r="I200" s="197"/>
      <c r="J200" s="198"/>
      <c r="K200" s="198"/>
      <c r="L200" s="198"/>
      <c r="M200" s="199"/>
      <c r="N200" s="200"/>
      <c r="O200" s="200"/>
      <c r="P200" s="200"/>
    </row>
    <row r="201" spans="1:16" x14ac:dyDescent="0.2">
      <c r="A201" s="193"/>
      <c r="B201" s="194"/>
      <c r="C201" s="194"/>
      <c r="D201" s="193"/>
      <c r="E201" s="194"/>
      <c r="F201" s="194"/>
      <c r="G201" s="195"/>
      <c r="H201" s="196"/>
      <c r="I201" s="197"/>
      <c r="J201" s="198"/>
      <c r="K201" s="198"/>
      <c r="L201" s="198"/>
      <c r="M201" s="199"/>
      <c r="N201" s="200"/>
      <c r="O201" s="200"/>
      <c r="P201" s="200"/>
    </row>
    <row r="202" spans="1:16" x14ac:dyDescent="0.2">
      <c r="A202" s="193"/>
      <c r="B202" s="194"/>
      <c r="C202" s="194"/>
      <c r="D202" s="193"/>
      <c r="E202" s="194"/>
      <c r="F202" s="194"/>
      <c r="G202" s="195"/>
      <c r="H202" s="196"/>
      <c r="I202" s="197"/>
      <c r="J202" s="198"/>
      <c r="K202" s="198"/>
      <c r="L202" s="198"/>
      <c r="M202" s="199"/>
      <c r="N202" s="200"/>
      <c r="O202" s="200"/>
      <c r="P202" s="200"/>
    </row>
    <row r="203" spans="1:16" x14ac:dyDescent="0.2">
      <c r="A203" s="193"/>
      <c r="B203" s="194"/>
      <c r="C203" s="194"/>
      <c r="D203" s="193"/>
      <c r="E203" s="194"/>
      <c r="F203" s="194"/>
      <c r="G203" s="195"/>
      <c r="H203" s="196"/>
      <c r="I203" s="197"/>
      <c r="J203" s="198"/>
      <c r="K203" s="198"/>
      <c r="L203" s="198"/>
      <c r="M203" s="199"/>
      <c r="N203" s="200"/>
      <c r="O203" s="200"/>
      <c r="P203" s="200"/>
    </row>
    <row r="204" spans="1:16" x14ac:dyDescent="0.2">
      <c r="A204" s="193"/>
      <c r="B204" s="194"/>
      <c r="C204" s="194"/>
      <c r="D204" s="193"/>
      <c r="E204" s="194"/>
      <c r="F204" s="194"/>
      <c r="G204" s="195"/>
      <c r="H204" s="196"/>
      <c r="I204" s="197"/>
      <c r="J204" s="198"/>
      <c r="K204" s="198"/>
      <c r="L204" s="198"/>
      <c r="M204" s="199"/>
      <c r="N204" s="200"/>
      <c r="O204" s="200"/>
      <c r="P204" s="200"/>
    </row>
    <row r="205" spans="1:16" x14ac:dyDescent="0.2">
      <c r="A205" s="193"/>
      <c r="B205" s="194"/>
      <c r="C205" s="194"/>
      <c r="D205" s="193"/>
      <c r="E205" s="194"/>
      <c r="F205" s="194"/>
      <c r="G205" s="195"/>
      <c r="H205" s="196"/>
      <c r="I205" s="197"/>
      <c r="J205" s="198"/>
      <c r="K205" s="198"/>
      <c r="L205" s="198"/>
      <c r="M205" s="199"/>
      <c r="N205" s="200"/>
      <c r="O205" s="200"/>
      <c r="P205" s="200"/>
    </row>
    <row r="206" spans="1:16" x14ac:dyDescent="0.2">
      <c r="A206" s="193"/>
      <c r="B206" s="194"/>
      <c r="C206" s="194"/>
      <c r="D206" s="193"/>
      <c r="E206" s="194"/>
      <c r="F206" s="194"/>
      <c r="G206" s="195"/>
      <c r="H206" s="196"/>
      <c r="I206" s="197"/>
      <c r="J206" s="198"/>
      <c r="K206" s="198"/>
      <c r="L206" s="198"/>
      <c r="M206" s="199"/>
      <c r="N206" s="200"/>
      <c r="O206" s="200"/>
      <c r="P206" s="200"/>
    </row>
    <row r="207" spans="1:16" x14ac:dyDescent="0.2">
      <c r="A207" s="193"/>
      <c r="B207" s="194"/>
      <c r="C207" s="194"/>
      <c r="D207" s="193"/>
      <c r="E207" s="194"/>
      <c r="F207" s="194"/>
      <c r="G207" s="195"/>
      <c r="H207" s="196"/>
      <c r="I207" s="197"/>
      <c r="J207" s="198"/>
      <c r="K207" s="198"/>
      <c r="L207" s="198"/>
      <c r="M207" s="199"/>
      <c r="N207" s="200"/>
      <c r="O207" s="200"/>
      <c r="P207" s="200"/>
    </row>
    <row r="208" spans="1:16" x14ac:dyDescent="0.2">
      <c r="A208" s="193"/>
      <c r="B208" s="194"/>
      <c r="C208" s="194"/>
      <c r="D208" s="193"/>
      <c r="E208" s="194"/>
      <c r="F208" s="194"/>
      <c r="G208" s="195"/>
      <c r="H208" s="196"/>
      <c r="I208" s="197"/>
      <c r="J208" s="198"/>
      <c r="K208" s="198"/>
      <c r="L208" s="198"/>
      <c r="M208" s="199"/>
      <c r="N208" s="200"/>
      <c r="O208" s="200"/>
      <c r="P208" s="200"/>
    </row>
    <row r="209" spans="1:16" x14ac:dyDescent="0.2">
      <c r="A209" s="193"/>
      <c r="B209" s="194"/>
      <c r="C209" s="194"/>
      <c r="D209" s="193"/>
      <c r="E209" s="194"/>
      <c r="F209" s="194"/>
      <c r="G209" s="195"/>
      <c r="H209" s="196"/>
      <c r="I209" s="197"/>
      <c r="J209" s="198"/>
      <c r="K209" s="198"/>
      <c r="L209" s="198"/>
      <c r="M209" s="199"/>
      <c r="N209" s="200"/>
      <c r="O209" s="200"/>
      <c r="P209" s="200"/>
    </row>
    <row r="210" spans="1:16" x14ac:dyDescent="0.2">
      <c r="A210" s="193"/>
      <c r="B210" s="194"/>
      <c r="C210" s="194"/>
      <c r="D210" s="193"/>
      <c r="E210" s="194"/>
      <c r="F210" s="194"/>
      <c r="G210" s="195"/>
      <c r="H210" s="196"/>
      <c r="I210" s="197"/>
      <c r="J210" s="198"/>
      <c r="K210" s="198"/>
      <c r="L210" s="198"/>
      <c r="M210" s="199"/>
      <c r="N210" s="200"/>
      <c r="O210" s="200"/>
      <c r="P210" s="200"/>
    </row>
    <row r="211" spans="1:16" x14ac:dyDescent="0.2">
      <c r="A211" s="193"/>
      <c r="B211" s="194"/>
      <c r="C211" s="194"/>
      <c r="D211" s="193"/>
      <c r="E211" s="194"/>
      <c r="F211" s="194"/>
      <c r="G211" s="195"/>
      <c r="H211" s="196"/>
      <c r="I211" s="197"/>
      <c r="J211" s="198"/>
      <c r="K211" s="198"/>
      <c r="L211" s="198"/>
      <c r="M211" s="199"/>
      <c r="N211" s="200"/>
      <c r="O211" s="200"/>
      <c r="P211" s="200"/>
    </row>
    <row r="212" spans="1:16" x14ac:dyDescent="0.2">
      <c r="A212" s="193"/>
      <c r="B212" s="194"/>
      <c r="C212" s="194"/>
      <c r="D212" s="193"/>
      <c r="E212" s="194"/>
      <c r="F212" s="194"/>
      <c r="G212" s="195"/>
      <c r="H212" s="196"/>
      <c r="I212" s="197"/>
      <c r="J212" s="198"/>
      <c r="K212" s="198"/>
      <c r="L212" s="198"/>
      <c r="M212" s="199"/>
      <c r="N212" s="200"/>
      <c r="O212" s="200"/>
      <c r="P212" s="200"/>
    </row>
    <row r="213" spans="1:16" x14ac:dyDescent="0.2">
      <c r="A213" s="193"/>
      <c r="B213" s="194"/>
      <c r="C213" s="194"/>
      <c r="D213" s="193"/>
      <c r="E213" s="194"/>
      <c r="F213" s="194"/>
      <c r="G213" s="195"/>
      <c r="H213" s="196"/>
      <c r="I213" s="197"/>
      <c r="J213" s="198"/>
      <c r="K213" s="198"/>
      <c r="L213" s="198"/>
      <c r="M213" s="199"/>
      <c r="N213" s="200"/>
      <c r="O213" s="200"/>
      <c r="P213" s="200"/>
    </row>
    <row r="214" spans="1:16" x14ac:dyDescent="0.2">
      <c r="A214" s="193"/>
      <c r="B214" s="194"/>
      <c r="C214" s="194"/>
      <c r="D214" s="193"/>
      <c r="E214" s="194"/>
      <c r="F214" s="194"/>
      <c r="G214" s="195"/>
      <c r="H214" s="196"/>
      <c r="I214" s="197"/>
      <c r="J214" s="198"/>
      <c r="K214" s="198"/>
      <c r="L214" s="198"/>
      <c r="M214" s="199"/>
      <c r="N214" s="200"/>
      <c r="O214" s="200"/>
      <c r="P214" s="200"/>
    </row>
    <row r="215" spans="1:16" x14ac:dyDescent="0.2">
      <c r="A215" s="193"/>
      <c r="B215" s="194"/>
      <c r="C215" s="194"/>
      <c r="D215" s="193"/>
      <c r="E215" s="194"/>
      <c r="F215" s="194"/>
      <c r="G215" s="195"/>
      <c r="H215" s="196"/>
      <c r="I215" s="197"/>
      <c r="J215" s="198"/>
      <c r="K215" s="198"/>
      <c r="L215" s="198"/>
      <c r="M215" s="199"/>
      <c r="N215" s="200"/>
      <c r="O215" s="200"/>
      <c r="P215" s="200"/>
    </row>
    <row r="216" spans="1:16" x14ac:dyDescent="0.2">
      <c r="A216" s="193"/>
      <c r="B216" s="194"/>
      <c r="C216" s="194"/>
      <c r="D216" s="193"/>
      <c r="E216" s="194"/>
      <c r="F216" s="194"/>
      <c r="G216" s="195"/>
      <c r="H216" s="196"/>
      <c r="I216" s="197"/>
      <c r="J216" s="198"/>
      <c r="K216" s="198"/>
      <c r="L216" s="198"/>
      <c r="M216" s="199"/>
      <c r="N216" s="200"/>
      <c r="O216" s="200"/>
      <c r="P216" s="200"/>
    </row>
    <row r="217" spans="1:16" x14ac:dyDescent="0.2">
      <c r="A217" s="193"/>
      <c r="B217" s="194"/>
      <c r="C217" s="194"/>
      <c r="D217" s="193"/>
      <c r="E217" s="194"/>
      <c r="F217" s="194"/>
      <c r="G217" s="195"/>
      <c r="H217" s="196"/>
      <c r="I217" s="197"/>
      <c r="J217" s="198"/>
      <c r="K217" s="198"/>
      <c r="L217" s="198"/>
      <c r="M217" s="199"/>
      <c r="N217" s="200"/>
      <c r="O217" s="200"/>
      <c r="P217" s="200"/>
    </row>
    <row r="218" spans="1:16" x14ac:dyDescent="0.2">
      <c r="A218" s="193"/>
      <c r="B218" s="194"/>
      <c r="C218" s="194"/>
      <c r="D218" s="193"/>
      <c r="E218" s="194"/>
      <c r="F218" s="194"/>
      <c r="G218" s="195"/>
      <c r="H218" s="196"/>
      <c r="I218" s="197"/>
      <c r="J218" s="198"/>
      <c r="K218" s="198"/>
      <c r="L218" s="198"/>
      <c r="M218" s="199"/>
      <c r="N218" s="200"/>
      <c r="O218" s="200"/>
      <c r="P218" s="200"/>
    </row>
    <row r="219" spans="1:16" x14ac:dyDescent="0.2">
      <c r="A219" s="193"/>
      <c r="B219" s="194"/>
      <c r="C219" s="194"/>
      <c r="D219" s="193"/>
      <c r="E219" s="194"/>
      <c r="F219" s="194"/>
      <c r="G219" s="195"/>
      <c r="H219" s="196"/>
      <c r="I219" s="197"/>
      <c r="J219" s="198"/>
      <c r="K219" s="198"/>
      <c r="L219" s="198"/>
      <c r="M219" s="199"/>
      <c r="N219" s="200"/>
      <c r="O219" s="200"/>
      <c r="P219" s="200"/>
    </row>
    <row r="220" spans="1:16" x14ac:dyDescent="0.2">
      <c r="A220" s="193"/>
      <c r="B220" s="194"/>
      <c r="C220" s="194"/>
      <c r="D220" s="193"/>
      <c r="E220" s="194"/>
      <c r="F220" s="194"/>
      <c r="G220" s="195"/>
      <c r="H220" s="196"/>
      <c r="I220" s="197"/>
      <c r="J220" s="198"/>
      <c r="K220" s="198"/>
      <c r="L220" s="198"/>
      <c r="M220" s="199"/>
      <c r="N220" s="200"/>
      <c r="O220" s="200"/>
      <c r="P220" s="200"/>
    </row>
    <row r="221" spans="1:16" x14ac:dyDescent="0.2">
      <c r="A221" s="193"/>
      <c r="B221" s="194"/>
      <c r="C221" s="194"/>
      <c r="D221" s="193"/>
      <c r="E221" s="194"/>
      <c r="F221" s="194"/>
      <c r="G221" s="195"/>
      <c r="H221" s="196"/>
      <c r="I221" s="197"/>
      <c r="J221" s="198"/>
      <c r="K221" s="198"/>
      <c r="L221" s="198"/>
      <c r="M221" s="199"/>
      <c r="N221" s="200"/>
      <c r="O221" s="200"/>
      <c r="P221" s="200"/>
    </row>
    <row r="222" spans="1:16" x14ac:dyDescent="0.2">
      <c r="A222" s="193"/>
      <c r="B222" s="194"/>
      <c r="C222" s="194"/>
      <c r="D222" s="193"/>
      <c r="E222" s="194"/>
      <c r="F222" s="194"/>
      <c r="G222" s="195"/>
      <c r="H222" s="196"/>
      <c r="I222" s="197"/>
      <c r="J222" s="198"/>
      <c r="K222" s="198"/>
      <c r="L222" s="198"/>
      <c r="M222" s="199"/>
      <c r="N222" s="200"/>
      <c r="O222" s="200"/>
      <c r="P222" s="200"/>
    </row>
    <row r="223" spans="1:16" x14ac:dyDescent="0.2">
      <c r="A223" s="193"/>
      <c r="B223" s="194"/>
      <c r="C223" s="194"/>
      <c r="D223" s="193"/>
      <c r="E223" s="194"/>
      <c r="F223" s="194"/>
      <c r="G223" s="195"/>
      <c r="H223" s="196"/>
      <c r="I223" s="197"/>
      <c r="J223" s="198"/>
      <c r="K223" s="198"/>
      <c r="L223" s="198"/>
      <c r="M223" s="199"/>
      <c r="N223" s="200"/>
      <c r="O223" s="200"/>
      <c r="P223" s="200"/>
    </row>
    <row r="224" spans="1:16" x14ac:dyDescent="0.2">
      <c r="A224" s="193"/>
      <c r="B224" s="194"/>
      <c r="C224" s="194"/>
      <c r="D224" s="193"/>
      <c r="E224" s="194"/>
      <c r="F224" s="194"/>
      <c r="G224" s="195"/>
      <c r="H224" s="196"/>
      <c r="I224" s="197"/>
      <c r="J224" s="198"/>
      <c r="K224" s="198"/>
      <c r="L224" s="198"/>
      <c r="M224" s="199"/>
      <c r="N224" s="200"/>
      <c r="O224" s="200"/>
      <c r="P224" s="200"/>
    </row>
    <row r="225" spans="1:16" x14ac:dyDescent="0.2">
      <c r="A225" s="193"/>
      <c r="B225" s="194"/>
      <c r="C225" s="194"/>
      <c r="D225" s="193"/>
      <c r="E225" s="194"/>
      <c r="F225" s="194"/>
      <c r="G225" s="195"/>
      <c r="H225" s="196"/>
      <c r="I225" s="197"/>
      <c r="J225" s="198"/>
      <c r="K225" s="198"/>
      <c r="L225" s="198"/>
      <c r="M225" s="199"/>
      <c r="N225" s="200"/>
      <c r="O225" s="200"/>
      <c r="P225" s="200"/>
    </row>
    <row r="226" spans="1:16" x14ac:dyDescent="0.2">
      <c r="A226" s="193"/>
      <c r="B226" s="194"/>
      <c r="C226" s="194"/>
      <c r="D226" s="193"/>
      <c r="E226" s="194"/>
      <c r="F226" s="194"/>
      <c r="G226" s="195"/>
      <c r="H226" s="196"/>
      <c r="I226" s="197"/>
      <c r="J226" s="198"/>
      <c r="K226" s="198"/>
      <c r="L226" s="198"/>
      <c r="M226" s="199"/>
      <c r="N226" s="200"/>
      <c r="O226" s="200"/>
      <c r="P226" s="200"/>
    </row>
    <row r="227" spans="1:16" x14ac:dyDescent="0.2">
      <c r="A227" s="193"/>
      <c r="B227" s="194"/>
      <c r="C227" s="194"/>
      <c r="D227" s="193"/>
      <c r="E227" s="194"/>
      <c r="F227" s="194"/>
      <c r="G227" s="195"/>
      <c r="H227" s="196"/>
      <c r="I227" s="197"/>
      <c r="J227" s="198"/>
      <c r="K227" s="198"/>
      <c r="L227" s="198"/>
      <c r="M227" s="199"/>
      <c r="N227" s="200"/>
      <c r="O227" s="200"/>
      <c r="P227" s="200"/>
    </row>
    <row r="228" spans="1:16" x14ac:dyDescent="0.2">
      <c r="A228" s="193"/>
      <c r="B228" s="194"/>
      <c r="C228" s="194"/>
      <c r="D228" s="193"/>
      <c r="E228" s="194"/>
      <c r="F228" s="194"/>
      <c r="G228" s="195"/>
      <c r="H228" s="196"/>
      <c r="I228" s="197"/>
      <c r="J228" s="198"/>
      <c r="K228" s="198"/>
      <c r="L228" s="198"/>
      <c r="M228" s="199"/>
      <c r="N228" s="200"/>
      <c r="O228" s="200"/>
      <c r="P228" s="200"/>
    </row>
    <row r="229" spans="1:16" x14ac:dyDescent="0.2">
      <c r="A229" s="193"/>
      <c r="B229" s="194"/>
      <c r="C229" s="194"/>
      <c r="D229" s="193"/>
      <c r="E229" s="194"/>
      <c r="F229" s="194"/>
      <c r="G229" s="195"/>
      <c r="H229" s="196"/>
      <c r="I229" s="197"/>
      <c r="J229" s="198"/>
      <c r="K229" s="198"/>
      <c r="L229" s="198"/>
      <c r="M229" s="199"/>
      <c r="N229" s="200"/>
      <c r="O229" s="200"/>
      <c r="P229" s="200"/>
    </row>
    <row r="230" spans="1:16" x14ac:dyDescent="0.2">
      <c r="A230" s="193"/>
      <c r="B230" s="194"/>
      <c r="C230" s="194"/>
      <c r="D230" s="193"/>
      <c r="E230" s="194"/>
      <c r="F230" s="194"/>
      <c r="G230" s="195"/>
      <c r="H230" s="196"/>
      <c r="I230" s="197"/>
      <c r="J230" s="198"/>
      <c r="K230" s="198"/>
      <c r="L230" s="198"/>
      <c r="M230" s="199"/>
      <c r="N230" s="200"/>
      <c r="O230" s="200"/>
      <c r="P230" s="200"/>
    </row>
    <row r="231" spans="1:16" x14ac:dyDescent="0.2">
      <c r="A231" s="193"/>
      <c r="B231" s="194"/>
      <c r="C231" s="194"/>
      <c r="D231" s="193"/>
      <c r="E231" s="194"/>
      <c r="F231" s="194"/>
      <c r="G231" s="195"/>
      <c r="H231" s="196"/>
      <c r="I231" s="197"/>
      <c r="J231" s="198"/>
      <c r="K231" s="198"/>
      <c r="L231" s="198"/>
      <c r="M231" s="199"/>
      <c r="N231" s="200"/>
      <c r="O231" s="200"/>
      <c r="P231" s="200"/>
    </row>
    <row r="232" spans="1:16" x14ac:dyDescent="0.2">
      <c r="A232" s="193"/>
      <c r="B232" s="194"/>
      <c r="C232" s="194"/>
      <c r="D232" s="193"/>
      <c r="E232" s="194"/>
      <c r="F232" s="194"/>
      <c r="G232" s="195"/>
      <c r="H232" s="196"/>
      <c r="I232" s="197"/>
      <c r="J232" s="198"/>
      <c r="K232" s="198"/>
      <c r="L232" s="198"/>
      <c r="M232" s="199"/>
      <c r="N232" s="200"/>
      <c r="O232" s="200"/>
      <c r="P232" s="200"/>
    </row>
    <row r="233" spans="1:16" x14ac:dyDescent="0.2">
      <c r="A233" s="193"/>
      <c r="B233" s="194"/>
      <c r="C233" s="194"/>
      <c r="D233" s="193"/>
      <c r="E233" s="194"/>
      <c r="F233" s="194"/>
      <c r="G233" s="195"/>
      <c r="H233" s="196"/>
      <c r="I233" s="197"/>
      <c r="J233" s="198"/>
      <c r="K233" s="198"/>
      <c r="L233" s="198"/>
      <c r="M233" s="199"/>
      <c r="N233" s="200"/>
      <c r="O233" s="200"/>
      <c r="P233" s="200"/>
    </row>
    <row r="234" spans="1:16" x14ac:dyDescent="0.2">
      <c r="A234" s="193"/>
      <c r="B234" s="194"/>
      <c r="C234" s="194"/>
      <c r="D234" s="193"/>
      <c r="E234" s="194"/>
      <c r="F234" s="194"/>
      <c r="G234" s="195"/>
      <c r="H234" s="196"/>
      <c r="I234" s="197"/>
      <c r="J234" s="198"/>
      <c r="K234" s="198"/>
      <c r="L234" s="198"/>
      <c r="M234" s="199"/>
      <c r="N234" s="200"/>
      <c r="O234" s="200"/>
      <c r="P234" s="200"/>
    </row>
    <row r="235" spans="1:16" x14ac:dyDescent="0.2">
      <c r="A235" s="193"/>
      <c r="B235" s="194"/>
      <c r="C235" s="194"/>
      <c r="D235" s="193"/>
      <c r="E235" s="194"/>
      <c r="F235" s="194"/>
      <c r="G235" s="195"/>
      <c r="H235" s="196"/>
      <c r="I235" s="197"/>
      <c r="J235" s="198"/>
      <c r="K235" s="198"/>
      <c r="L235" s="198"/>
      <c r="M235" s="199"/>
      <c r="N235" s="200"/>
      <c r="O235" s="200"/>
      <c r="P235" s="200"/>
    </row>
    <row r="236" spans="1:16" x14ac:dyDescent="0.2">
      <c r="A236" s="193"/>
      <c r="B236" s="194"/>
      <c r="C236" s="194"/>
      <c r="D236" s="193"/>
      <c r="E236" s="194"/>
      <c r="F236" s="194"/>
      <c r="G236" s="195"/>
      <c r="H236" s="196"/>
      <c r="I236" s="197"/>
      <c r="J236" s="198"/>
      <c r="K236" s="198"/>
      <c r="L236" s="198"/>
      <c r="M236" s="199"/>
      <c r="N236" s="200"/>
      <c r="O236" s="200"/>
      <c r="P236" s="200"/>
    </row>
    <row r="237" spans="1:16" x14ac:dyDescent="0.2">
      <c r="A237" s="193"/>
      <c r="B237" s="194"/>
      <c r="C237" s="194"/>
      <c r="D237" s="193"/>
      <c r="E237" s="194"/>
      <c r="F237" s="194"/>
      <c r="G237" s="195"/>
      <c r="H237" s="196"/>
      <c r="I237" s="197"/>
      <c r="J237" s="198"/>
      <c r="K237" s="198"/>
      <c r="L237" s="198"/>
      <c r="M237" s="199"/>
      <c r="N237" s="200"/>
      <c r="O237" s="200"/>
      <c r="P237" s="200"/>
    </row>
    <row r="238" spans="1:16" x14ac:dyDescent="0.2">
      <c r="A238" s="193"/>
      <c r="B238" s="194"/>
      <c r="C238" s="194"/>
      <c r="D238" s="193"/>
      <c r="E238" s="194"/>
      <c r="F238" s="194"/>
      <c r="G238" s="195"/>
      <c r="H238" s="196"/>
      <c r="I238" s="197"/>
      <c r="J238" s="198"/>
      <c r="K238" s="198"/>
      <c r="L238" s="198"/>
      <c r="M238" s="199"/>
      <c r="N238" s="200"/>
      <c r="O238" s="200"/>
      <c r="P238" s="200"/>
    </row>
    <row r="239" spans="1:16" x14ac:dyDescent="0.2">
      <c r="A239" s="193"/>
      <c r="B239" s="194"/>
      <c r="C239" s="194"/>
      <c r="D239" s="193"/>
      <c r="E239" s="194"/>
      <c r="F239" s="194"/>
      <c r="G239" s="195"/>
      <c r="H239" s="196"/>
      <c r="I239" s="197"/>
      <c r="J239" s="198"/>
      <c r="K239" s="198"/>
      <c r="L239" s="198"/>
      <c r="M239" s="199"/>
      <c r="N239" s="200"/>
      <c r="O239" s="200"/>
      <c r="P239" s="200"/>
    </row>
    <row r="240" spans="1:16" x14ac:dyDescent="0.2">
      <c r="A240" s="193"/>
      <c r="B240" s="194"/>
      <c r="C240" s="194"/>
      <c r="D240" s="193"/>
      <c r="E240" s="194"/>
      <c r="F240" s="194"/>
      <c r="G240" s="195"/>
      <c r="H240" s="196"/>
      <c r="I240" s="197"/>
      <c r="J240" s="198"/>
      <c r="K240" s="198"/>
      <c r="L240" s="198"/>
      <c r="M240" s="199"/>
      <c r="N240" s="200"/>
      <c r="O240" s="200"/>
      <c r="P240" s="200"/>
    </row>
    <row r="241" spans="1:16" x14ac:dyDescent="0.2">
      <c r="A241" s="193"/>
      <c r="B241" s="194"/>
      <c r="C241" s="194"/>
      <c r="D241" s="193"/>
      <c r="E241" s="194"/>
      <c r="F241" s="194"/>
      <c r="G241" s="195"/>
      <c r="H241" s="196"/>
      <c r="I241" s="197"/>
      <c r="J241" s="198"/>
      <c r="K241" s="198"/>
      <c r="L241" s="198"/>
      <c r="M241" s="199"/>
      <c r="N241" s="200"/>
      <c r="O241" s="200"/>
      <c r="P241" s="200"/>
    </row>
    <row r="242" spans="1:16" x14ac:dyDescent="0.2">
      <c r="A242" s="193"/>
      <c r="B242" s="194"/>
      <c r="C242" s="194"/>
      <c r="D242" s="193"/>
      <c r="E242" s="194"/>
      <c r="F242" s="194"/>
      <c r="G242" s="195"/>
      <c r="H242" s="196"/>
      <c r="I242" s="197"/>
      <c r="J242" s="198"/>
      <c r="K242" s="198"/>
      <c r="L242" s="198"/>
      <c r="M242" s="199"/>
      <c r="N242" s="200"/>
      <c r="O242" s="200"/>
      <c r="P242" s="200"/>
    </row>
    <row r="243" spans="1:16" x14ac:dyDescent="0.2">
      <c r="A243" s="193"/>
      <c r="B243" s="194"/>
      <c r="C243" s="194"/>
      <c r="D243" s="193"/>
      <c r="E243" s="194"/>
      <c r="F243" s="194"/>
      <c r="G243" s="195"/>
      <c r="H243" s="196"/>
      <c r="I243" s="197"/>
      <c r="J243" s="198"/>
      <c r="K243" s="198"/>
      <c r="L243" s="198"/>
      <c r="M243" s="199"/>
      <c r="N243" s="200"/>
      <c r="O243" s="200"/>
      <c r="P243" s="200"/>
    </row>
    <row r="244" spans="1:16" x14ac:dyDescent="0.2">
      <c r="A244" s="193"/>
      <c r="B244" s="194"/>
      <c r="C244" s="194"/>
      <c r="D244" s="193"/>
      <c r="E244" s="194"/>
      <c r="F244" s="194"/>
      <c r="G244" s="195"/>
      <c r="H244" s="196"/>
      <c r="I244" s="197"/>
      <c r="J244" s="198"/>
      <c r="K244" s="198"/>
      <c r="L244" s="198"/>
      <c r="M244" s="199"/>
      <c r="N244" s="200"/>
      <c r="O244" s="200"/>
      <c r="P244" s="200"/>
    </row>
    <row r="245" spans="1:16" x14ac:dyDescent="0.2">
      <c r="A245" s="193"/>
      <c r="B245" s="194"/>
      <c r="C245" s="194"/>
      <c r="D245" s="193"/>
      <c r="E245" s="194"/>
      <c r="F245" s="194"/>
      <c r="G245" s="195"/>
      <c r="H245" s="196"/>
      <c r="I245" s="197"/>
      <c r="J245" s="198"/>
      <c r="K245" s="198"/>
      <c r="L245" s="198"/>
      <c r="M245" s="199"/>
      <c r="N245" s="200"/>
      <c r="O245" s="200"/>
      <c r="P245" s="200"/>
    </row>
    <row r="246" spans="1:16" x14ac:dyDescent="0.2">
      <c r="A246" s="193"/>
      <c r="B246" s="194"/>
      <c r="C246" s="194"/>
      <c r="D246" s="193"/>
      <c r="E246" s="194"/>
      <c r="F246" s="194"/>
      <c r="G246" s="195"/>
      <c r="H246" s="196"/>
      <c r="I246" s="197"/>
      <c r="J246" s="198"/>
      <c r="K246" s="198"/>
      <c r="L246" s="198"/>
      <c r="M246" s="199"/>
      <c r="N246" s="200"/>
      <c r="O246" s="200"/>
      <c r="P246" s="200"/>
    </row>
    <row r="247" spans="1:16" x14ac:dyDescent="0.2">
      <c r="A247" s="193"/>
      <c r="B247" s="194"/>
      <c r="C247" s="194"/>
      <c r="D247" s="193"/>
      <c r="E247" s="194"/>
      <c r="F247" s="194"/>
      <c r="G247" s="195"/>
      <c r="H247" s="196"/>
      <c r="I247" s="197"/>
      <c r="J247" s="198"/>
      <c r="K247" s="198"/>
      <c r="L247" s="198"/>
      <c r="M247" s="199"/>
      <c r="N247" s="200"/>
      <c r="O247" s="200"/>
      <c r="P247" s="200"/>
    </row>
    <row r="248" spans="1:16" x14ac:dyDescent="0.2">
      <c r="A248" s="193"/>
      <c r="B248" s="194"/>
      <c r="C248" s="194"/>
      <c r="D248" s="193"/>
      <c r="E248" s="194"/>
      <c r="F248" s="194"/>
      <c r="G248" s="195"/>
      <c r="H248" s="196"/>
      <c r="I248" s="197"/>
      <c r="J248" s="198"/>
      <c r="K248" s="198"/>
      <c r="L248" s="198"/>
      <c r="M248" s="199"/>
      <c r="N248" s="200"/>
      <c r="O248" s="200"/>
      <c r="P248" s="200"/>
    </row>
    <row r="249" spans="1:16" x14ac:dyDescent="0.2">
      <c r="A249" s="193"/>
      <c r="B249" s="194"/>
      <c r="C249" s="194"/>
      <c r="D249" s="193"/>
      <c r="E249" s="194"/>
      <c r="F249" s="194"/>
      <c r="G249" s="195"/>
      <c r="H249" s="196"/>
      <c r="I249" s="197"/>
      <c r="J249" s="198"/>
      <c r="K249" s="198"/>
      <c r="L249" s="198"/>
      <c r="M249" s="199"/>
      <c r="N249" s="200"/>
      <c r="O249" s="200"/>
      <c r="P249" s="200"/>
    </row>
    <row r="250" spans="1:16" x14ac:dyDescent="0.2">
      <c r="A250" s="193"/>
      <c r="B250" s="194"/>
      <c r="C250" s="194"/>
      <c r="D250" s="193"/>
      <c r="E250" s="194"/>
      <c r="F250" s="194"/>
      <c r="G250" s="195"/>
      <c r="H250" s="196"/>
      <c r="I250" s="197"/>
      <c r="J250" s="198"/>
      <c r="K250" s="198"/>
      <c r="L250" s="198"/>
      <c r="M250" s="199"/>
      <c r="N250" s="200"/>
      <c r="O250" s="200"/>
      <c r="P250" s="200"/>
    </row>
    <row r="251" spans="1:16" x14ac:dyDescent="0.2">
      <c r="A251" s="193"/>
      <c r="B251" s="194"/>
      <c r="C251" s="194"/>
      <c r="D251" s="193"/>
      <c r="E251" s="194"/>
      <c r="F251" s="194"/>
      <c r="G251" s="195"/>
      <c r="H251" s="196"/>
      <c r="I251" s="197"/>
      <c r="J251" s="198"/>
      <c r="K251" s="198"/>
      <c r="L251" s="198"/>
      <c r="M251" s="199"/>
      <c r="N251" s="200"/>
      <c r="O251" s="200"/>
      <c r="P251" s="200"/>
    </row>
    <row r="252" spans="1:16" x14ac:dyDescent="0.2">
      <c r="A252" s="193"/>
      <c r="B252" s="194"/>
      <c r="C252" s="194"/>
      <c r="D252" s="193"/>
      <c r="E252" s="194"/>
      <c r="F252" s="194"/>
      <c r="G252" s="195"/>
      <c r="H252" s="196"/>
      <c r="I252" s="197"/>
      <c r="J252" s="198"/>
      <c r="K252" s="198"/>
      <c r="L252" s="198"/>
      <c r="M252" s="199"/>
      <c r="N252" s="200"/>
      <c r="O252" s="200"/>
      <c r="P252" s="200"/>
    </row>
    <row r="253" spans="1:16" x14ac:dyDescent="0.2">
      <c r="A253" s="193"/>
      <c r="B253" s="194"/>
      <c r="C253" s="194"/>
      <c r="D253" s="193"/>
      <c r="E253" s="194"/>
      <c r="F253" s="194"/>
      <c r="G253" s="195"/>
      <c r="H253" s="196"/>
      <c r="I253" s="197"/>
      <c r="J253" s="198"/>
      <c r="K253" s="198"/>
      <c r="L253" s="198"/>
      <c r="M253" s="199"/>
      <c r="N253" s="200"/>
      <c r="O253" s="200"/>
      <c r="P253" s="200"/>
    </row>
    <row r="254" spans="1:16" x14ac:dyDescent="0.2">
      <c r="A254" s="193"/>
      <c r="B254" s="194"/>
      <c r="C254" s="194"/>
      <c r="D254" s="193"/>
      <c r="E254" s="194"/>
      <c r="F254" s="194"/>
      <c r="G254" s="195"/>
      <c r="H254" s="196"/>
      <c r="I254" s="197"/>
      <c r="J254" s="198"/>
      <c r="K254" s="198"/>
      <c r="L254" s="198"/>
      <c r="M254" s="199"/>
      <c r="N254" s="200"/>
      <c r="O254" s="200"/>
      <c r="P254" s="200"/>
    </row>
    <row r="255" spans="1:16" x14ac:dyDescent="0.2">
      <c r="A255" s="193"/>
      <c r="B255" s="194"/>
      <c r="C255" s="194"/>
      <c r="D255" s="193"/>
      <c r="E255" s="194"/>
      <c r="F255" s="194"/>
      <c r="G255" s="195"/>
      <c r="H255" s="196"/>
      <c r="I255" s="197"/>
      <c r="J255" s="198"/>
      <c r="K255" s="198"/>
      <c r="L255" s="198"/>
      <c r="M255" s="199"/>
      <c r="N255" s="200"/>
      <c r="O255" s="200"/>
      <c r="P255" s="200"/>
    </row>
    <row r="256" spans="1:16" x14ac:dyDescent="0.2">
      <c r="A256" s="193"/>
      <c r="B256" s="194"/>
      <c r="C256" s="194"/>
      <c r="D256" s="193"/>
      <c r="E256" s="194"/>
      <c r="F256" s="194"/>
      <c r="G256" s="195"/>
      <c r="H256" s="196"/>
      <c r="I256" s="197"/>
      <c r="J256" s="198"/>
      <c r="K256" s="198"/>
      <c r="L256" s="198"/>
      <c r="M256" s="199"/>
      <c r="N256" s="200"/>
      <c r="O256" s="200"/>
      <c r="P256" s="200"/>
    </row>
    <row r="257" spans="1:16" x14ac:dyDescent="0.2">
      <c r="A257" s="193"/>
      <c r="B257" s="194"/>
      <c r="C257" s="194"/>
      <c r="D257" s="193"/>
      <c r="E257" s="194"/>
      <c r="F257" s="194"/>
      <c r="G257" s="195"/>
      <c r="H257" s="196"/>
      <c r="I257" s="197"/>
      <c r="J257" s="198"/>
      <c r="K257" s="198"/>
      <c r="L257" s="198"/>
      <c r="M257" s="199"/>
      <c r="N257" s="200"/>
      <c r="O257" s="200"/>
      <c r="P257" s="200"/>
    </row>
    <row r="258" spans="1:16" x14ac:dyDescent="0.2">
      <c r="A258" s="193"/>
      <c r="B258" s="194"/>
      <c r="C258" s="194"/>
      <c r="D258" s="193"/>
      <c r="E258" s="194"/>
      <c r="F258" s="194"/>
      <c r="G258" s="195"/>
      <c r="H258" s="196"/>
      <c r="I258" s="197"/>
      <c r="J258" s="198"/>
      <c r="K258" s="198"/>
      <c r="L258" s="198"/>
      <c r="M258" s="199"/>
      <c r="N258" s="200"/>
      <c r="O258" s="200"/>
      <c r="P258" s="200"/>
    </row>
    <row r="259" spans="1:16" x14ac:dyDescent="0.2">
      <c r="A259" s="193"/>
      <c r="B259" s="194"/>
      <c r="C259" s="194"/>
      <c r="D259" s="193"/>
      <c r="E259" s="194"/>
      <c r="F259" s="194"/>
      <c r="G259" s="195"/>
      <c r="H259" s="196"/>
      <c r="I259" s="197"/>
      <c r="J259" s="198"/>
      <c r="K259" s="198"/>
      <c r="L259" s="198"/>
      <c r="M259" s="199"/>
      <c r="N259" s="200"/>
      <c r="O259" s="200"/>
      <c r="P259" s="200"/>
    </row>
    <row r="260" spans="1:16" x14ac:dyDescent="0.2">
      <c r="A260" s="193"/>
      <c r="B260" s="194"/>
      <c r="C260" s="194"/>
      <c r="D260" s="193"/>
      <c r="E260" s="194"/>
      <c r="F260" s="194"/>
      <c r="G260" s="195"/>
      <c r="H260" s="196"/>
      <c r="I260" s="197"/>
      <c r="J260" s="198"/>
      <c r="K260" s="198"/>
      <c r="L260" s="198"/>
      <c r="M260" s="199"/>
      <c r="N260" s="200"/>
      <c r="O260" s="200"/>
      <c r="P260" s="200"/>
    </row>
    <row r="261" spans="1:16" x14ac:dyDescent="0.2">
      <c r="A261" s="193"/>
      <c r="B261" s="194"/>
      <c r="C261" s="194"/>
      <c r="D261" s="193"/>
      <c r="E261" s="194"/>
      <c r="F261" s="194"/>
      <c r="G261" s="195"/>
      <c r="H261" s="196"/>
      <c r="I261" s="197"/>
      <c r="J261" s="198"/>
      <c r="K261" s="198"/>
      <c r="L261" s="198"/>
      <c r="M261" s="199"/>
      <c r="N261" s="200"/>
      <c r="O261" s="200"/>
      <c r="P261" s="200"/>
    </row>
    <row r="262" spans="1:16" x14ac:dyDescent="0.2">
      <c r="A262" s="193"/>
      <c r="B262" s="194"/>
      <c r="C262" s="194"/>
      <c r="D262" s="193"/>
      <c r="E262" s="194"/>
      <c r="F262" s="194"/>
      <c r="G262" s="195"/>
      <c r="H262" s="196"/>
      <c r="I262" s="197"/>
      <c r="J262" s="198"/>
      <c r="K262" s="198"/>
      <c r="L262" s="198"/>
      <c r="M262" s="199"/>
      <c r="N262" s="200"/>
      <c r="O262" s="200"/>
      <c r="P262" s="200"/>
    </row>
    <row r="263" spans="1:16" x14ac:dyDescent="0.2">
      <c r="A263" s="193"/>
      <c r="B263" s="194"/>
      <c r="C263" s="194"/>
      <c r="D263" s="193"/>
      <c r="E263" s="194"/>
      <c r="F263" s="194"/>
      <c r="G263" s="195"/>
      <c r="H263" s="196"/>
      <c r="I263" s="197"/>
      <c r="J263" s="198"/>
      <c r="K263" s="198"/>
      <c r="L263" s="198"/>
      <c r="M263" s="199"/>
      <c r="N263" s="200"/>
      <c r="O263" s="200"/>
      <c r="P263" s="200"/>
    </row>
    <row r="264" spans="1:16" x14ac:dyDescent="0.2">
      <c r="A264" s="193"/>
      <c r="B264" s="194"/>
      <c r="C264" s="194"/>
      <c r="D264" s="193"/>
      <c r="E264" s="194"/>
      <c r="F264" s="194"/>
      <c r="G264" s="195"/>
      <c r="H264" s="196"/>
      <c r="I264" s="197"/>
      <c r="J264" s="198"/>
      <c r="K264" s="198"/>
      <c r="L264" s="198"/>
      <c r="M264" s="199"/>
      <c r="N264" s="200"/>
      <c r="O264" s="200"/>
      <c r="P264" s="200"/>
    </row>
    <row r="265" spans="1:16" x14ac:dyDescent="0.2">
      <c r="A265" s="193"/>
      <c r="B265" s="194"/>
      <c r="C265" s="194"/>
      <c r="D265" s="193"/>
      <c r="E265" s="194"/>
      <c r="F265" s="194"/>
      <c r="G265" s="195"/>
      <c r="H265" s="196"/>
      <c r="I265" s="197"/>
      <c r="J265" s="198"/>
      <c r="K265" s="198"/>
      <c r="L265" s="198"/>
      <c r="M265" s="199"/>
      <c r="N265" s="200"/>
      <c r="O265" s="200"/>
      <c r="P265" s="200"/>
    </row>
    <row r="266" spans="1:16" x14ac:dyDescent="0.2">
      <c r="A266" s="193"/>
      <c r="B266" s="194"/>
      <c r="C266" s="194"/>
      <c r="D266" s="193"/>
      <c r="E266" s="194"/>
      <c r="F266" s="194"/>
      <c r="G266" s="195"/>
      <c r="H266" s="196"/>
      <c r="I266" s="197"/>
      <c r="J266" s="198"/>
      <c r="K266" s="198"/>
      <c r="L266" s="198"/>
      <c r="M266" s="199"/>
      <c r="N266" s="200"/>
      <c r="O266" s="200"/>
      <c r="P266" s="200"/>
    </row>
    <row r="267" spans="1:16" x14ac:dyDescent="0.2">
      <c r="A267" s="193"/>
      <c r="B267" s="194"/>
      <c r="C267" s="194"/>
      <c r="D267" s="193"/>
      <c r="E267" s="194"/>
      <c r="F267" s="194"/>
      <c r="G267" s="195"/>
      <c r="H267" s="196"/>
      <c r="I267" s="197"/>
      <c r="J267" s="198"/>
      <c r="K267" s="198"/>
      <c r="L267" s="198"/>
      <c r="M267" s="199"/>
      <c r="N267" s="200"/>
      <c r="O267" s="200"/>
      <c r="P267" s="200"/>
    </row>
    <row r="268" spans="1:16" x14ac:dyDescent="0.2">
      <c r="A268" s="193"/>
      <c r="B268" s="194"/>
      <c r="C268" s="194"/>
      <c r="D268" s="193"/>
      <c r="E268" s="194"/>
      <c r="F268" s="194"/>
      <c r="G268" s="195"/>
      <c r="H268" s="196"/>
      <c r="I268" s="197"/>
      <c r="J268" s="198"/>
      <c r="K268" s="198"/>
      <c r="L268" s="198"/>
      <c r="M268" s="199"/>
      <c r="N268" s="200"/>
      <c r="O268" s="200"/>
      <c r="P268" s="200"/>
    </row>
    <row r="269" spans="1:16" x14ac:dyDescent="0.2">
      <c r="A269" s="193"/>
      <c r="B269" s="194"/>
      <c r="C269" s="194"/>
      <c r="D269" s="193"/>
      <c r="E269" s="194"/>
      <c r="F269" s="194"/>
      <c r="G269" s="195"/>
      <c r="H269" s="196"/>
      <c r="I269" s="197"/>
      <c r="J269" s="198"/>
      <c r="K269" s="198"/>
      <c r="L269" s="198"/>
      <c r="M269" s="199"/>
      <c r="N269" s="200"/>
      <c r="O269" s="200"/>
      <c r="P269" s="200"/>
    </row>
    <row r="270" spans="1:16" x14ac:dyDescent="0.2">
      <c r="A270" s="193"/>
      <c r="B270" s="194"/>
      <c r="C270" s="194"/>
      <c r="D270" s="193"/>
      <c r="E270" s="194"/>
      <c r="F270" s="194"/>
      <c r="G270" s="195"/>
      <c r="H270" s="196"/>
      <c r="I270" s="197"/>
      <c r="J270" s="198"/>
      <c r="K270" s="198"/>
      <c r="L270" s="198"/>
      <c r="M270" s="199"/>
      <c r="N270" s="200"/>
      <c r="O270" s="200"/>
      <c r="P270" s="200"/>
    </row>
    <row r="271" spans="1:16" x14ac:dyDescent="0.2">
      <c r="A271" s="193"/>
      <c r="B271" s="194"/>
      <c r="C271" s="194"/>
      <c r="D271" s="193"/>
      <c r="E271" s="194"/>
      <c r="F271" s="194"/>
      <c r="G271" s="195"/>
      <c r="H271" s="196"/>
      <c r="I271" s="197"/>
      <c r="J271" s="198"/>
      <c r="K271" s="198"/>
      <c r="L271" s="198"/>
      <c r="M271" s="199"/>
      <c r="N271" s="200"/>
      <c r="O271" s="200"/>
      <c r="P271" s="200"/>
    </row>
    <row r="272" spans="1:16" x14ac:dyDescent="0.2">
      <c r="A272" s="193"/>
      <c r="B272" s="194"/>
      <c r="C272" s="194"/>
      <c r="D272" s="193"/>
      <c r="E272" s="194"/>
      <c r="F272" s="194"/>
      <c r="G272" s="195"/>
      <c r="H272" s="196"/>
      <c r="I272" s="197"/>
      <c r="J272" s="198"/>
      <c r="K272" s="198"/>
      <c r="L272" s="198"/>
      <c r="M272" s="199"/>
      <c r="N272" s="200"/>
      <c r="O272" s="200"/>
      <c r="P272" s="200"/>
    </row>
    <row r="273" spans="1:16" x14ac:dyDescent="0.2">
      <c r="A273" s="193"/>
      <c r="B273" s="194"/>
      <c r="C273" s="194"/>
      <c r="D273" s="193"/>
      <c r="E273" s="194"/>
      <c r="F273" s="194"/>
      <c r="G273" s="195"/>
      <c r="H273" s="196"/>
      <c r="I273" s="197"/>
      <c r="J273" s="198"/>
      <c r="K273" s="198"/>
      <c r="L273" s="198"/>
      <c r="M273" s="199"/>
      <c r="N273" s="200"/>
      <c r="O273" s="200"/>
      <c r="P273" s="200"/>
    </row>
    <row r="274" spans="1:16" x14ac:dyDescent="0.2">
      <c r="A274" s="193"/>
      <c r="B274" s="194"/>
      <c r="C274" s="194"/>
      <c r="D274" s="193"/>
      <c r="E274" s="194"/>
      <c r="F274" s="194"/>
      <c r="G274" s="195"/>
      <c r="H274" s="196"/>
      <c r="I274" s="197"/>
      <c r="J274" s="198"/>
      <c r="K274" s="198"/>
      <c r="L274" s="198"/>
      <c r="M274" s="199"/>
      <c r="N274" s="200"/>
      <c r="O274" s="200"/>
      <c r="P274" s="200"/>
    </row>
    <row r="275" spans="1:16" x14ac:dyDescent="0.2">
      <c r="A275" s="193"/>
      <c r="B275" s="194"/>
      <c r="C275" s="194"/>
      <c r="D275" s="193"/>
      <c r="E275" s="194"/>
      <c r="F275" s="194"/>
      <c r="G275" s="195"/>
      <c r="H275" s="196"/>
      <c r="I275" s="197"/>
      <c r="J275" s="198"/>
      <c r="K275" s="198"/>
      <c r="L275" s="198"/>
      <c r="M275" s="199"/>
      <c r="N275" s="200"/>
      <c r="O275" s="200"/>
      <c r="P275" s="200"/>
    </row>
    <row r="276" spans="1:16" x14ac:dyDescent="0.2">
      <c r="A276" s="193"/>
      <c r="B276" s="194"/>
      <c r="C276" s="194"/>
      <c r="D276" s="193"/>
      <c r="E276" s="194"/>
      <c r="F276" s="194"/>
      <c r="G276" s="195"/>
      <c r="H276" s="196"/>
      <c r="I276" s="197"/>
      <c r="J276" s="198"/>
      <c r="K276" s="198"/>
      <c r="L276" s="198"/>
      <c r="M276" s="199"/>
      <c r="N276" s="200"/>
      <c r="O276" s="200"/>
      <c r="P276" s="200"/>
    </row>
    <row r="277" spans="1:16" x14ac:dyDescent="0.2">
      <c r="A277" s="193"/>
      <c r="B277" s="194"/>
      <c r="C277" s="194"/>
      <c r="D277" s="193"/>
      <c r="E277" s="194"/>
      <c r="F277" s="194"/>
      <c r="G277" s="195"/>
      <c r="H277" s="196"/>
      <c r="I277" s="197"/>
      <c r="J277" s="198"/>
      <c r="K277" s="198"/>
      <c r="L277" s="198"/>
      <c r="M277" s="199"/>
      <c r="N277" s="200"/>
      <c r="O277" s="200"/>
      <c r="P277" s="200"/>
    </row>
    <row r="278" spans="1:16" x14ac:dyDescent="0.2">
      <c r="A278" s="193"/>
      <c r="B278" s="194"/>
      <c r="C278" s="194"/>
      <c r="D278" s="193"/>
      <c r="E278" s="194"/>
      <c r="F278" s="194"/>
      <c r="G278" s="195"/>
      <c r="H278" s="196"/>
      <c r="I278" s="197"/>
      <c r="J278" s="198"/>
      <c r="K278" s="198"/>
      <c r="L278" s="198"/>
      <c r="M278" s="199"/>
      <c r="N278" s="200"/>
      <c r="O278" s="200"/>
      <c r="P278" s="200"/>
    </row>
    <row r="279" spans="1:16" x14ac:dyDescent="0.2">
      <c r="A279" s="193"/>
      <c r="B279" s="194"/>
      <c r="C279" s="194"/>
      <c r="D279" s="193"/>
      <c r="E279" s="194"/>
      <c r="F279" s="194"/>
      <c r="G279" s="195"/>
      <c r="H279" s="196"/>
      <c r="I279" s="197"/>
      <c r="J279" s="198"/>
      <c r="K279" s="198"/>
      <c r="L279" s="198"/>
      <c r="M279" s="199"/>
      <c r="N279" s="200"/>
      <c r="O279" s="200"/>
      <c r="P279" s="200"/>
    </row>
    <row r="280" spans="1:16" x14ac:dyDescent="0.2">
      <c r="A280" s="193"/>
      <c r="B280" s="194"/>
      <c r="C280" s="194"/>
      <c r="D280" s="193"/>
      <c r="E280" s="194"/>
      <c r="F280" s="194"/>
      <c r="G280" s="195"/>
      <c r="H280" s="196"/>
      <c r="I280" s="197"/>
      <c r="J280" s="198"/>
      <c r="K280" s="198"/>
      <c r="L280" s="198"/>
      <c r="M280" s="199"/>
      <c r="N280" s="200"/>
      <c r="O280" s="200"/>
      <c r="P280" s="200"/>
    </row>
    <row r="281" spans="1:16" x14ac:dyDescent="0.2">
      <c r="A281" s="193"/>
      <c r="B281" s="194"/>
      <c r="C281" s="194"/>
      <c r="D281" s="193"/>
      <c r="E281" s="194"/>
      <c r="F281" s="194"/>
      <c r="G281" s="195"/>
      <c r="H281" s="196"/>
      <c r="I281" s="197"/>
      <c r="J281" s="198"/>
      <c r="K281" s="198"/>
      <c r="L281" s="198"/>
      <c r="M281" s="199"/>
      <c r="N281" s="200"/>
      <c r="O281" s="200"/>
      <c r="P281" s="200"/>
    </row>
    <row r="282" spans="1:16" x14ac:dyDescent="0.2">
      <c r="A282" s="193"/>
      <c r="B282" s="194"/>
      <c r="C282" s="194"/>
      <c r="D282" s="193"/>
      <c r="E282" s="194"/>
      <c r="F282" s="194"/>
      <c r="G282" s="195"/>
      <c r="H282" s="196"/>
      <c r="I282" s="197"/>
      <c r="J282" s="198"/>
      <c r="K282" s="198"/>
      <c r="L282" s="198"/>
      <c r="M282" s="199"/>
      <c r="N282" s="200"/>
      <c r="O282" s="200"/>
      <c r="P282" s="200"/>
    </row>
    <row r="283" spans="1:16" x14ac:dyDescent="0.2">
      <c r="A283" s="193"/>
      <c r="B283" s="194"/>
      <c r="C283" s="194"/>
      <c r="D283" s="193"/>
      <c r="E283" s="194"/>
      <c r="F283" s="194"/>
      <c r="G283" s="195"/>
      <c r="H283" s="196"/>
      <c r="I283" s="197"/>
      <c r="J283" s="198"/>
      <c r="K283" s="198"/>
      <c r="L283" s="198"/>
      <c r="M283" s="199"/>
      <c r="N283" s="200"/>
      <c r="O283" s="200"/>
      <c r="P283" s="200"/>
    </row>
    <row r="284" spans="1:16" x14ac:dyDescent="0.2">
      <c r="A284" s="193"/>
      <c r="B284" s="194"/>
      <c r="C284" s="194"/>
      <c r="D284" s="193"/>
      <c r="E284" s="194"/>
      <c r="F284" s="194"/>
      <c r="G284" s="195"/>
      <c r="H284" s="196"/>
      <c r="I284" s="197"/>
      <c r="J284" s="198"/>
      <c r="K284" s="198"/>
      <c r="L284" s="198"/>
      <c r="M284" s="199"/>
      <c r="N284" s="200"/>
      <c r="O284" s="200"/>
      <c r="P284" s="200"/>
    </row>
    <row r="285" spans="1:16" x14ac:dyDescent="0.2">
      <c r="A285" s="193"/>
      <c r="B285" s="194"/>
      <c r="C285" s="194"/>
      <c r="D285" s="193"/>
      <c r="E285" s="194"/>
      <c r="F285" s="194"/>
      <c r="G285" s="195"/>
      <c r="H285" s="196"/>
      <c r="I285" s="197"/>
      <c r="J285" s="198"/>
      <c r="K285" s="198"/>
      <c r="L285" s="198"/>
      <c r="M285" s="199"/>
      <c r="N285" s="200"/>
      <c r="O285" s="200"/>
      <c r="P285" s="200"/>
    </row>
    <row r="286" spans="1:16" x14ac:dyDescent="0.2">
      <c r="A286" s="193"/>
      <c r="B286" s="194"/>
      <c r="C286" s="194"/>
      <c r="D286" s="193"/>
      <c r="E286" s="194"/>
      <c r="F286" s="194"/>
      <c r="G286" s="195"/>
      <c r="H286" s="196"/>
      <c r="I286" s="197"/>
      <c r="J286" s="198"/>
      <c r="K286" s="198"/>
      <c r="L286" s="198"/>
      <c r="M286" s="199"/>
      <c r="N286" s="200"/>
      <c r="O286" s="200"/>
      <c r="P286" s="200"/>
    </row>
    <row r="287" spans="1:16" x14ac:dyDescent="0.2">
      <c r="A287" s="193"/>
      <c r="B287" s="194"/>
      <c r="C287" s="194"/>
      <c r="D287" s="193"/>
      <c r="E287" s="194"/>
      <c r="F287" s="194"/>
      <c r="G287" s="195"/>
      <c r="H287" s="196"/>
      <c r="I287" s="197"/>
      <c r="J287" s="198"/>
      <c r="K287" s="198"/>
      <c r="L287" s="198"/>
      <c r="M287" s="199"/>
      <c r="N287" s="200"/>
      <c r="O287" s="200"/>
      <c r="P287" s="200"/>
    </row>
    <row r="288" spans="1:16" x14ac:dyDescent="0.2">
      <c r="A288" s="193"/>
      <c r="B288" s="194"/>
      <c r="C288" s="194"/>
      <c r="D288" s="193"/>
      <c r="E288" s="194"/>
      <c r="F288" s="194"/>
      <c r="G288" s="195"/>
      <c r="H288" s="196"/>
      <c r="I288" s="197"/>
      <c r="J288" s="198"/>
      <c r="K288" s="198"/>
      <c r="L288" s="198"/>
      <c r="M288" s="199"/>
      <c r="N288" s="200"/>
      <c r="O288" s="200"/>
      <c r="P288" s="200"/>
    </row>
    <row r="289" spans="1:16" x14ac:dyDescent="0.2">
      <c r="A289" s="193"/>
      <c r="B289" s="194"/>
      <c r="C289" s="194"/>
      <c r="D289" s="193"/>
      <c r="E289" s="194"/>
      <c r="F289" s="194"/>
      <c r="G289" s="195"/>
      <c r="H289" s="196"/>
      <c r="I289" s="197"/>
      <c r="J289" s="198"/>
      <c r="K289" s="198"/>
      <c r="L289" s="198"/>
      <c r="M289" s="199"/>
      <c r="N289" s="200"/>
      <c r="O289" s="200"/>
      <c r="P289" s="200"/>
    </row>
    <row r="290" spans="1:16" x14ac:dyDescent="0.2">
      <c r="A290" s="193"/>
      <c r="B290" s="194"/>
      <c r="C290" s="194"/>
      <c r="D290" s="193"/>
      <c r="E290" s="194"/>
      <c r="F290" s="194"/>
      <c r="G290" s="195"/>
      <c r="H290" s="196"/>
      <c r="I290" s="197"/>
      <c r="J290" s="198"/>
      <c r="K290" s="198"/>
      <c r="L290" s="198"/>
      <c r="M290" s="199"/>
      <c r="N290" s="200"/>
      <c r="O290" s="200"/>
      <c r="P290" s="200"/>
    </row>
    <row r="291" spans="1:16" x14ac:dyDescent="0.2">
      <c r="A291" s="193"/>
      <c r="B291" s="194"/>
      <c r="C291" s="194"/>
      <c r="D291" s="193"/>
      <c r="E291" s="194"/>
      <c r="F291" s="194"/>
      <c r="G291" s="195"/>
      <c r="H291" s="196"/>
      <c r="I291" s="197"/>
      <c r="J291" s="198"/>
      <c r="K291" s="198"/>
      <c r="L291" s="198"/>
      <c r="M291" s="199"/>
      <c r="N291" s="200"/>
      <c r="O291" s="200"/>
      <c r="P291" s="200"/>
    </row>
    <row r="292" spans="1:16" x14ac:dyDescent="0.2">
      <c r="A292" s="193"/>
      <c r="B292" s="194"/>
      <c r="C292" s="194"/>
      <c r="D292" s="193"/>
      <c r="E292" s="194"/>
      <c r="F292" s="194"/>
      <c r="G292" s="195"/>
      <c r="H292" s="196"/>
      <c r="I292" s="197"/>
      <c r="J292" s="198"/>
      <c r="K292" s="198"/>
      <c r="L292" s="198"/>
      <c r="M292" s="199"/>
      <c r="N292" s="200"/>
      <c r="O292" s="200"/>
      <c r="P292" s="200"/>
    </row>
    <row r="293" spans="1:16" x14ac:dyDescent="0.2">
      <c r="A293" s="193"/>
      <c r="B293" s="194"/>
      <c r="C293" s="194"/>
      <c r="D293" s="193"/>
      <c r="E293" s="194"/>
      <c r="F293" s="194"/>
      <c r="G293" s="195"/>
      <c r="H293" s="196"/>
      <c r="I293" s="197"/>
      <c r="J293" s="198"/>
      <c r="K293" s="198"/>
      <c r="L293" s="198"/>
      <c r="M293" s="199"/>
      <c r="N293" s="200"/>
      <c r="O293" s="200"/>
      <c r="P293" s="200"/>
    </row>
    <row r="294" spans="1:16" x14ac:dyDescent="0.2">
      <c r="A294" s="193"/>
      <c r="B294" s="194"/>
      <c r="C294" s="194"/>
      <c r="D294" s="193"/>
      <c r="E294" s="194"/>
      <c r="F294" s="194"/>
      <c r="G294" s="195"/>
      <c r="H294" s="196"/>
      <c r="I294" s="197"/>
      <c r="J294" s="198"/>
      <c r="K294" s="198"/>
      <c r="L294" s="198"/>
      <c r="M294" s="199"/>
      <c r="N294" s="200"/>
      <c r="O294" s="200"/>
      <c r="P294" s="200"/>
    </row>
    <row r="295" spans="1:16" x14ac:dyDescent="0.2">
      <c r="A295" s="193"/>
      <c r="B295" s="194"/>
      <c r="C295" s="194"/>
      <c r="D295" s="193"/>
      <c r="E295" s="194"/>
      <c r="F295" s="194"/>
      <c r="G295" s="195"/>
      <c r="H295" s="196"/>
      <c r="I295" s="197"/>
      <c r="J295" s="198"/>
      <c r="K295" s="198"/>
      <c r="L295" s="198"/>
      <c r="M295" s="199"/>
      <c r="N295" s="200"/>
      <c r="O295" s="200"/>
      <c r="P295" s="200"/>
    </row>
    <row r="296" spans="1:16" x14ac:dyDescent="0.2">
      <c r="A296" s="193"/>
      <c r="B296" s="194"/>
      <c r="C296" s="194"/>
      <c r="D296" s="193"/>
      <c r="E296" s="194"/>
      <c r="F296" s="194"/>
      <c r="G296" s="195"/>
      <c r="H296" s="196"/>
      <c r="I296" s="197"/>
      <c r="J296" s="198"/>
      <c r="K296" s="198"/>
      <c r="L296" s="198"/>
      <c r="M296" s="199"/>
      <c r="N296" s="200"/>
      <c r="O296" s="200"/>
      <c r="P296" s="200"/>
    </row>
    <row r="297" spans="1:16" x14ac:dyDescent="0.2">
      <c r="A297" s="193"/>
      <c r="B297" s="194"/>
      <c r="C297" s="194"/>
      <c r="D297" s="193"/>
      <c r="E297" s="194"/>
      <c r="F297" s="194"/>
      <c r="G297" s="195"/>
      <c r="H297" s="196"/>
      <c r="I297" s="197"/>
      <c r="J297" s="198"/>
      <c r="K297" s="198"/>
      <c r="L297" s="198"/>
      <c r="M297" s="199"/>
      <c r="N297" s="200"/>
      <c r="O297" s="200"/>
      <c r="P297" s="200"/>
    </row>
    <row r="298" spans="1:16" x14ac:dyDescent="0.2">
      <c r="A298" s="193"/>
      <c r="B298" s="194"/>
      <c r="C298" s="194"/>
      <c r="D298" s="193"/>
      <c r="E298" s="194"/>
      <c r="F298" s="194"/>
      <c r="G298" s="195"/>
      <c r="H298" s="196"/>
      <c r="I298" s="197"/>
      <c r="J298" s="198"/>
      <c r="K298" s="198"/>
      <c r="L298" s="198"/>
      <c r="M298" s="199"/>
      <c r="N298" s="200"/>
      <c r="O298" s="200"/>
      <c r="P298" s="200"/>
    </row>
    <row r="299" spans="1:16" x14ac:dyDescent="0.2">
      <c r="A299" s="193"/>
      <c r="B299" s="194"/>
      <c r="C299" s="194"/>
      <c r="D299" s="193"/>
      <c r="E299" s="194"/>
      <c r="F299" s="194"/>
      <c r="G299" s="195"/>
      <c r="H299" s="196"/>
      <c r="I299" s="197"/>
      <c r="J299" s="198"/>
      <c r="K299" s="198"/>
      <c r="L299" s="198"/>
      <c r="M299" s="199"/>
      <c r="N299" s="200"/>
      <c r="O299" s="200"/>
      <c r="P299" s="200"/>
    </row>
    <row r="300" spans="1:16" x14ac:dyDescent="0.2">
      <c r="A300" s="193"/>
      <c r="B300" s="194"/>
      <c r="C300" s="194"/>
      <c r="D300" s="193"/>
      <c r="E300" s="194"/>
      <c r="F300" s="194"/>
      <c r="G300" s="195"/>
      <c r="H300" s="196"/>
      <c r="I300" s="197"/>
      <c r="J300" s="198"/>
      <c r="K300" s="198"/>
      <c r="L300" s="198"/>
      <c r="M300" s="199"/>
      <c r="N300" s="200"/>
      <c r="O300" s="200"/>
      <c r="P300" s="200"/>
    </row>
    <row r="301" spans="1:16" x14ac:dyDescent="0.2">
      <c r="A301" s="193"/>
      <c r="B301" s="194"/>
      <c r="C301" s="194"/>
      <c r="D301" s="193"/>
      <c r="E301" s="194"/>
      <c r="F301" s="194"/>
      <c r="G301" s="195"/>
      <c r="H301" s="196"/>
      <c r="I301" s="197"/>
      <c r="J301" s="198"/>
      <c r="K301" s="198"/>
      <c r="L301" s="198"/>
      <c r="M301" s="199"/>
      <c r="N301" s="200"/>
      <c r="O301" s="200"/>
      <c r="P301" s="200"/>
    </row>
    <row r="302" spans="1:16" x14ac:dyDescent="0.2">
      <c r="A302" s="193"/>
      <c r="B302" s="194"/>
      <c r="C302" s="194"/>
      <c r="D302" s="193"/>
      <c r="E302" s="194"/>
      <c r="F302" s="194"/>
      <c r="G302" s="195"/>
      <c r="H302" s="196"/>
      <c r="I302" s="197"/>
      <c r="J302" s="198"/>
      <c r="K302" s="198"/>
      <c r="L302" s="198"/>
      <c r="M302" s="199"/>
      <c r="N302" s="200"/>
      <c r="O302" s="200"/>
      <c r="P302" s="200"/>
    </row>
    <row r="303" spans="1:16" x14ac:dyDescent="0.2">
      <c r="A303" s="193"/>
      <c r="B303" s="194"/>
      <c r="C303" s="194"/>
      <c r="D303" s="193"/>
      <c r="E303" s="194"/>
      <c r="F303" s="194"/>
      <c r="G303" s="195"/>
      <c r="H303" s="196"/>
      <c r="I303" s="197"/>
      <c r="J303" s="198"/>
      <c r="K303" s="198"/>
      <c r="L303" s="198"/>
      <c r="M303" s="199"/>
      <c r="N303" s="200"/>
      <c r="O303" s="200"/>
      <c r="P303" s="200"/>
    </row>
    <row r="304" spans="1:16" x14ac:dyDescent="0.2">
      <c r="A304" s="193"/>
      <c r="B304" s="194"/>
      <c r="C304" s="194"/>
      <c r="D304" s="193"/>
      <c r="E304" s="194"/>
      <c r="F304" s="194"/>
      <c r="G304" s="195"/>
      <c r="H304" s="196"/>
      <c r="I304" s="197"/>
      <c r="J304" s="198"/>
      <c r="K304" s="198"/>
      <c r="L304" s="198"/>
      <c r="M304" s="199"/>
      <c r="N304" s="200"/>
      <c r="O304" s="200"/>
      <c r="P304" s="200"/>
    </row>
    <row r="305" spans="1:16" x14ac:dyDescent="0.2">
      <c r="A305" s="193"/>
      <c r="B305" s="194"/>
      <c r="C305" s="194"/>
      <c r="D305" s="193"/>
      <c r="E305" s="194"/>
      <c r="F305" s="194"/>
      <c r="G305" s="195"/>
      <c r="H305" s="196"/>
      <c r="I305" s="197"/>
      <c r="J305" s="198"/>
      <c r="K305" s="198"/>
      <c r="L305" s="198"/>
      <c r="M305" s="199"/>
      <c r="N305" s="200"/>
      <c r="O305" s="200"/>
      <c r="P305" s="200"/>
    </row>
    <row r="306" spans="1:16" x14ac:dyDescent="0.2">
      <c r="A306" s="193"/>
      <c r="B306" s="194"/>
      <c r="C306" s="194"/>
      <c r="D306" s="193"/>
      <c r="E306" s="194"/>
      <c r="F306" s="194"/>
      <c r="G306" s="195"/>
      <c r="H306" s="196"/>
      <c r="I306" s="197"/>
      <c r="J306" s="198"/>
      <c r="K306" s="198"/>
      <c r="L306" s="198"/>
      <c r="M306" s="199"/>
      <c r="N306" s="200"/>
      <c r="O306" s="200"/>
      <c r="P306" s="200"/>
    </row>
    <row r="307" spans="1:16" x14ac:dyDescent="0.2">
      <c r="A307" s="193"/>
      <c r="B307" s="194"/>
      <c r="C307" s="194"/>
      <c r="D307" s="193"/>
      <c r="E307" s="194"/>
      <c r="F307" s="194"/>
      <c r="G307" s="195"/>
      <c r="H307" s="196"/>
      <c r="I307" s="197"/>
      <c r="J307" s="198"/>
      <c r="K307" s="198"/>
      <c r="L307" s="198"/>
      <c r="M307" s="199"/>
      <c r="N307" s="200"/>
      <c r="O307" s="200"/>
      <c r="P307" s="200"/>
    </row>
    <row r="308" spans="1:16" x14ac:dyDescent="0.2">
      <c r="A308" s="193"/>
      <c r="B308" s="194"/>
      <c r="C308" s="194"/>
      <c r="D308" s="193"/>
      <c r="E308" s="194"/>
      <c r="F308" s="194"/>
      <c r="G308" s="195"/>
      <c r="H308" s="196"/>
      <c r="I308" s="197"/>
      <c r="J308" s="198"/>
      <c r="K308" s="198"/>
      <c r="L308" s="198"/>
      <c r="M308" s="199"/>
      <c r="N308" s="200"/>
      <c r="O308" s="200"/>
      <c r="P308" s="200"/>
    </row>
    <row r="309" spans="1:16" x14ac:dyDescent="0.2">
      <c r="A309" s="193"/>
      <c r="B309" s="194"/>
      <c r="C309" s="194"/>
      <c r="D309" s="193"/>
      <c r="E309" s="194"/>
      <c r="F309" s="194"/>
      <c r="G309" s="195"/>
      <c r="H309" s="196"/>
      <c r="I309" s="197"/>
      <c r="J309" s="198"/>
      <c r="K309" s="198"/>
      <c r="L309" s="198"/>
      <c r="M309" s="199"/>
      <c r="N309" s="200"/>
      <c r="O309" s="200"/>
      <c r="P309" s="200"/>
    </row>
    <row r="310" spans="1:16" x14ac:dyDescent="0.2">
      <c r="A310" s="193"/>
      <c r="B310" s="194"/>
      <c r="C310" s="194"/>
      <c r="D310" s="193"/>
      <c r="E310" s="194"/>
      <c r="F310" s="194"/>
      <c r="G310" s="195"/>
      <c r="H310" s="196"/>
      <c r="I310" s="197"/>
      <c r="J310" s="198"/>
      <c r="K310" s="198"/>
      <c r="L310" s="198"/>
      <c r="M310" s="199"/>
      <c r="N310" s="200"/>
      <c r="O310" s="200"/>
      <c r="P310" s="200"/>
    </row>
    <row r="311" spans="1:16" x14ac:dyDescent="0.2">
      <c r="A311" s="193"/>
      <c r="B311" s="194"/>
      <c r="C311" s="194"/>
      <c r="D311" s="193"/>
      <c r="E311" s="194"/>
      <c r="F311" s="194"/>
      <c r="G311" s="195"/>
      <c r="H311" s="196"/>
      <c r="I311" s="197"/>
      <c r="J311" s="198"/>
      <c r="K311" s="198"/>
      <c r="L311" s="198"/>
      <c r="M311" s="199"/>
      <c r="N311" s="200"/>
      <c r="O311" s="200"/>
      <c r="P311" s="200"/>
    </row>
    <row r="312" spans="1:16" x14ac:dyDescent="0.2">
      <c r="A312" s="193"/>
      <c r="B312" s="194"/>
      <c r="C312" s="194"/>
      <c r="D312" s="193"/>
      <c r="E312" s="194"/>
      <c r="F312" s="194"/>
      <c r="G312" s="195"/>
      <c r="H312" s="196"/>
      <c r="I312" s="197"/>
      <c r="J312" s="198"/>
      <c r="K312" s="198"/>
      <c r="L312" s="198"/>
      <c r="M312" s="199"/>
      <c r="N312" s="200"/>
      <c r="O312" s="200"/>
      <c r="P312" s="200"/>
    </row>
    <row r="313" spans="1:16" x14ac:dyDescent="0.2">
      <c r="A313" s="193"/>
      <c r="B313" s="194"/>
      <c r="C313" s="194"/>
      <c r="D313" s="193"/>
      <c r="E313" s="194"/>
      <c r="F313" s="194"/>
      <c r="G313" s="195"/>
      <c r="H313" s="196"/>
      <c r="I313" s="197"/>
      <c r="J313" s="198"/>
      <c r="K313" s="198"/>
      <c r="L313" s="198"/>
      <c r="M313" s="199"/>
      <c r="N313" s="200"/>
      <c r="O313" s="200"/>
      <c r="P313" s="200"/>
    </row>
    <row r="314" spans="1:16" x14ac:dyDescent="0.2">
      <c r="A314" s="193"/>
      <c r="B314" s="194"/>
      <c r="C314" s="194"/>
      <c r="D314" s="193"/>
      <c r="E314" s="194"/>
      <c r="F314" s="194"/>
      <c r="G314" s="195"/>
      <c r="H314" s="196"/>
      <c r="I314" s="197"/>
      <c r="J314" s="198"/>
      <c r="K314" s="198"/>
      <c r="L314" s="198"/>
      <c r="M314" s="199"/>
      <c r="N314" s="200"/>
      <c r="O314" s="200"/>
      <c r="P314" s="200"/>
    </row>
    <row r="315" spans="1:16" x14ac:dyDescent="0.2">
      <c r="A315" s="193"/>
      <c r="B315" s="194"/>
      <c r="C315" s="194"/>
      <c r="D315" s="193"/>
      <c r="E315" s="194"/>
      <c r="F315" s="194"/>
      <c r="G315" s="195"/>
      <c r="H315" s="196"/>
      <c r="I315" s="197"/>
      <c r="J315" s="198"/>
      <c r="K315" s="198"/>
      <c r="L315" s="198"/>
      <c r="M315" s="199"/>
      <c r="N315" s="200"/>
      <c r="O315" s="200"/>
      <c r="P315" s="200"/>
    </row>
    <row r="316" spans="1:16" x14ac:dyDescent="0.2">
      <c r="A316" s="193"/>
      <c r="B316" s="194"/>
      <c r="C316" s="194"/>
      <c r="D316" s="193"/>
      <c r="E316" s="194"/>
      <c r="F316" s="194"/>
      <c r="G316" s="195"/>
      <c r="H316" s="196"/>
      <c r="I316" s="197"/>
      <c r="J316" s="198"/>
      <c r="K316" s="198"/>
      <c r="L316" s="198"/>
      <c r="M316" s="199"/>
      <c r="N316" s="200"/>
      <c r="O316" s="200"/>
      <c r="P316" s="200"/>
    </row>
    <row r="317" spans="1:16" x14ac:dyDescent="0.2">
      <c r="A317" s="193"/>
      <c r="B317" s="194"/>
      <c r="C317" s="194"/>
      <c r="D317" s="193"/>
      <c r="E317" s="194"/>
      <c r="F317" s="194"/>
      <c r="G317" s="195"/>
      <c r="H317" s="196"/>
      <c r="I317" s="197"/>
      <c r="J317" s="198"/>
      <c r="K317" s="198"/>
      <c r="L317" s="198"/>
      <c r="M317" s="199"/>
      <c r="N317" s="200"/>
      <c r="O317" s="200"/>
      <c r="P317" s="200"/>
    </row>
    <row r="318" spans="1:16" x14ac:dyDescent="0.2">
      <c r="A318" s="193"/>
      <c r="B318" s="194"/>
      <c r="C318" s="194"/>
      <c r="D318" s="193"/>
      <c r="E318" s="194"/>
      <c r="F318" s="194"/>
      <c r="G318" s="195"/>
      <c r="H318" s="196"/>
      <c r="I318" s="197"/>
      <c r="J318" s="198"/>
      <c r="K318" s="198"/>
      <c r="L318" s="198"/>
      <c r="M318" s="199"/>
      <c r="N318" s="200"/>
      <c r="O318" s="200"/>
      <c r="P318" s="200"/>
    </row>
    <row r="319" spans="1:16" x14ac:dyDescent="0.2">
      <c r="A319" s="193"/>
      <c r="B319" s="194"/>
      <c r="C319" s="194"/>
      <c r="D319" s="193"/>
      <c r="E319" s="194"/>
      <c r="F319" s="194"/>
      <c r="G319" s="195"/>
      <c r="H319" s="196"/>
      <c r="I319" s="197"/>
      <c r="J319" s="198"/>
      <c r="K319" s="198"/>
      <c r="L319" s="198"/>
      <c r="M319" s="199"/>
      <c r="N319" s="200"/>
      <c r="O319" s="200"/>
      <c r="P319" s="200"/>
    </row>
    <row r="320" spans="1:16" x14ac:dyDescent="0.2">
      <c r="A320" s="193"/>
      <c r="B320" s="194"/>
      <c r="C320" s="194"/>
      <c r="D320" s="193"/>
      <c r="E320" s="194"/>
      <c r="F320" s="194"/>
      <c r="G320" s="195"/>
      <c r="H320" s="196"/>
      <c r="I320" s="197"/>
      <c r="J320" s="198"/>
      <c r="K320" s="198"/>
      <c r="L320" s="198"/>
      <c r="M320" s="199"/>
      <c r="N320" s="200"/>
      <c r="O320" s="200"/>
      <c r="P320" s="200"/>
    </row>
    <row r="321" spans="1:16" x14ac:dyDescent="0.2">
      <c r="A321" s="193"/>
      <c r="B321" s="194"/>
      <c r="C321" s="194"/>
      <c r="D321" s="193"/>
      <c r="E321" s="194"/>
      <c r="F321" s="194"/>
      <c r="G321" s="195"/>
      <c r="H321" s="196"/>
      <c r="I321" s="197"/>
      <c r="J321" s="198"/>
      <c r="K321" s="198"/>
      <c r="L321" s="198"/>
      <c r="M321" s="199"/>
      <c r="N321" s="200"/>
      <c r="O321" s="200"/>
      <c r="P321" s="200"/>
    </row>
    <row r="322" spans="1:16" x14ac:dyDescent="0.2">
      <c r="A322" s="193"/>
      <c r="B322" s="194"/>
      <c r="C322" s="194"/>
      <c r="D322" s="193"/>
      <c r="E322" s="194"/>
      <c r="F322" s="194"/>
      <c r="G322" s="195"/>
      <c r="H322" s="196"/>
      <c r="I322" s="197"/>
      <c r="J322" s="198"/>
      <c r="K322" s="198"/>
      <c r="L322" s="198"/>
      <c r="M322" s="199"/>
      <c r="N322" s="200"/>
      <c r="O322" s="200"/>
      <c r="P322" s="200"/>
    </row>
    <row r="323" spans="1:16" x14ac:dyDescent="0.2">
      <c r="A323" s="193"/>
      <c r="B323" s="194"/>
      <c r="C323" s="194"/>
      <c r="D323" s="193"/>
      <c r="E323" s="194"/>
      <c r="F323" s="194"/>
      <c r="G323" s="195"/>
      <c r="H323" s="196"/>
      <c r="I323" s="197"/>
      <c r="J323" s="198"/>
      <c r="K323" s="198"/>
      <c r="L323" s="198"/>
      <c r="M323" s="199"/>
      <c r="N323" s="200"/>
      <c r="O323" s="200"/>
      <c r="P323" s="200"/>
    </row>
    <row r="324" spans="1:16" x14ac:dyDescent="0.2">
      <c r="A324" s="193"/>
      <c r="B324" s="194"/>
      <c r="C324" s="194"/>
      <c r="D324" s="193"/>
      <c r="E324" s="194"/>
      <c r="F324" s="194"/>
      <c r="G324" s="195"/>
      <c r="H324" s="196"/>
      <c r="I324" s="197"/>
      <c r="J324" s="198"/>
      <c r="K324" s="198"/>
      <c r="L324" s="198"/>
      <c r="M324" s="199"/>
      <c r="N324" s="200"/>
      <c r="O324" s="200"/>
      <c r="P324" s="200"/>
    </row>
    <row r="325" spans="1:16" x14ac:dyDescent="0.2">
      <c r="A325" s="193"/>
      <c r="B325" s="194"/>
      <c r="C325" s="194"/>
      <c r="D325" s="193"/>
      <c r="E325" s="194"/>
      <c r="F325" s="194"/>
      <c r="G325" s="195"/>
      <c r="H325" s="196"/>
      <c r="I325" s="197"/>
      <c r="J325" s="198"/>
      <c r="K325" s="198"/>
      <c r="L325" s="198"/>
      <c r="M325" s="199"/>
      <c r="N325" s="200"/>
      <c r="O325" s="200"/>
      <c r="P325" s="200"/>
    </row>
    <row r="326" spans="1:16" x14ac:dyDescent="0.2">
      <c r="A326" s="193"/>
      <c r="B326" s="194"/>
      <c r="C326" s="194"/>
      <c r="D326" s="193"/>
      <c r="E326" s="194"/>
      <c r="F326" s="194"/>
      <c r="G326" s="195"/>
      <c r="H326" s="196"/>
      <c r="I326" s="197"/>
      <c r="J326" s="198"/>
      <c r="K326" s="198"/>
      <c r="L326" s="198"/>
      <c r="M326" s="199"/>
      <c r="N326" s="200"/>
      <c r="O326" s="200"/>
      <c r="P326" s="200"/>
    </row>
    <row r="327" spans="1:16" x14ac:dyDescent="0.2">
      <c r="A327" s="193"/>
      <c r="B327" s="194"/>
      <c r="C327" s="194"/>
      <c r="D327" s="193"/>
      <c r="E327" s="194"/>
      <c r="F327" s="194"/>
      <c r="G327" s="195"/>
      <c r="H327" s="196"/>
      <c r="I327" s="197"/>
      <c r="J327" s="198"/>
      <c r="K327" s="198"/>
      <c r="L327" s="198"/>
      <c r="M327" s="199"/>
      <c r="N327" s="200"/>
      <c r="O327" s="200"/>
      <c r="P327" s="200"/>
    </row>
    <row r="328" spans="1:16" x14ac:dyDescent="0.2">
      <c r="A328" s="193"/>
      <c r="B328" s="194"/>
      <c r="C328" s="194"/>
      <c r="D328" s="193"/>
      <c r="E328" s="194"/>
      <c r="F328" s="194"/>
      <c r="G328" s="195"/>
      <c r="H328" s="196"/>
      <c r="I328" s="197"/>
      <c r="J328" s="198"/>
      <c r="K328" s="198"/>
      <c r="L328" s="198"/>
      <c r="M328" s="199"/>
      <c r="N328" s="200"/>
      <c r="O328" s="200"/>
      <c r="P328" s="200"/>
    </row>
    <row r="329" spans="1:16" x14ac:dyDescent="0.2">
      <c r="A329" s="193"/>
      <c r="B329" s="194"/>
      <c r="C329" s="194"/>
      <c r="D329" s="193"/>
      <c r="E329" s="194"/>
      <c r="F329" s="194"/>
      <c r="G329" s="195"/>
      <c r="H329" s="196"/>
      <c r="I329" s="197"/>
      <c r="J329" s="198"/>
      <c r="K329" s="198"/>
      <c r="L329" s="198"/>
      <c r="M329" s="199"/>
      <c r="N329" s="200"/>
      <c r="O329" s="200"/>
      <c r="P329" s="200"/>
    </row>
    <row r="330" spans="1:16" x14ac:dyDescent="0.2">
      <c r="A330" s="193"/>
      <c r="B330" s="194"/>
      <c r="C330" s="194"/>
      <c r="D330" s="193"/>
      <c r="E330" s="194"/>
      <c r="F330" s="194"/>
      <c r="G330" s="195"/>
      <c r="H330" s="196"/>
      <c r="I330" s="197"/>
      <c r="J330" s="198"/>
      <c r="K330" s="198"/>
      <c r="L330" s="198"/>
      <c r="M330" s="199"/>
      <c r="N330" s="200"/>
      <c r="O330" s="200"/>
      <c r="P330" s="200"/>
    </row>
    <row r="331" spans="1:16" x14ac:dyDescent="0.2">
      <c r="A331" s="193"/>
      <c r="B331" s="194"/>
      <c r="C331" s="194"/>
      <c r="D331" s="193"/>
      <c r="E331" s="194"/>
      <c r="F331" s="194"/>
      <c r="G331" s="195"/>
      <c r="H331" s="196"/>
      <c r="I331" s="197"/>
      <c r="J331" s="198"/>
      <c r="K331" s="198"/>
      <c r="L331" s="198"/>
      <c r="M331" s="199"/>
      <c r="N331" s="200"/>
      <c r="O331" s="200"/>
      <c r="P331" s="200"/>
    </row>
    <row r="332" spans="1:16" x14ac:dyDescent="0.2">
      <c r="A332" s="193"/>
      <c r="B332" s="194"/>
      <c r="C332" s="194"/>
      <c r="D332" s="193"/>
      <c r="E332" s="194"/>
      <c r="F332" s="194"/>
      <c r="G332" s="195"/>
      <c r="H332" s="196"/>
      <c r="I332" s="197"/>
      <c r="J332" s="198"/>
      <c r="K332" s="198"/>
      <c r="L332" s="198"/>
      <c r="M332" s="199"/>
      <c r="N332" s="200"/>
      <c r="O332" s="200"/>
      <c r="P332" s="200"/>
    </row>
    <row r="333" spans="1:16" x14ac:dyDescent="0.2">
      <c r="A333" s="193"/>
      <c r="B333" s="194"/>
      <c r="C333" s="194"/>
      <c r="D333" s="193"/>
      <c r="E333" s="194"/>
      <c r="F333" s="194"/>
      <c r="G333" s="195"/>
      <c r="H333" s="196"/>
      <c r="I333" s="197"/>
      <c r="J333" s="198"/>
      <c r="K333" s="198"/>
      <c r="L333" s="198"/>
      <c r="M333" s="199"/>
      <c r="N333" s="200"/>
      <c r="O333" s="200"/>
      <c r="P333" s="200"/>
    </row>
    <row r="334" spans="1:16" x14ac:dyDescent="0.2">
      <c r="A334" s="193"/>
      <c r="B334" s="194"/>
      <c r="C334" s="194"/>
      <c r="D334" s="193"/>
      <c r="E334" s="194"/>
      <c r="F334" s="194"/>
      <c r="G334" s="195"/>
      <c r="H334" s="196"/>
      <c r="I334" s="197"/>
      <c r="J334" s="198"/>
      <c r="K334" s="198"/>
      <c r="L334" s="198"/>
      <c r="M334" s="199"/>
      <c r="N334" s="200"/>
      <c r="O334" s="200"/>
      <c r="P334" s="200"/>
    </row>
    <row r="335" spans="1:16" x14ac:dyDescent="0.2">
      <c r="A335" s="193"/>
      <c r="B335" s="194"/>
      <c r="C335" s="194"/>
      <c r="D335" s="193"/>
      <c r="E335" s="194"/>
      <c r="F335" s="194"/>
      <c r="G335" s="195"/>
      <c r="H335" s="196"/>
      <c r="I335" s="197"/>
      <c r="J335" s="198"/>
      <c r="K335" s="198"/>
      <c r="L335" s="198"/>
      <c r="M335" s="199"/>
      <c r="N335" s="200"/>
      <c r="O335" s="200"/>
      <c r="P335" s="200"/>
    </row>
    <row r="336" spans="1:16" x14ac:dyDescent="0.2">
      <c r="A336" s="193"/>
      <c r="B336" s="194"/>
      <c r="C336" s="194"/>
      <c r="D336" s="193"/>
      <c r="E336" s="194"/>
      <c r="F336" s="194"/>
      <c r="G336" s="195"/>
      <c r="H336" s="196"/>
      <c r="I336" s="197"/>
      <c r="J336" s="198"/>
      <c r="K336" s="198"/>
      <c r="L336" s="198"/>
      <c r="M336" s="199"/>
      <c r="N336" s="200"/>
      <c r="O336" s="200"/>
      <c r="P336" s="200"/>
    </row>
    <row r="337" spans="1:16" x14ac:dyDescent="0.2">
      <c r="A337" s="193"/>
      <c r="B337" s="194"/>
      <c r="C337" s="194"/>
      <c r="D337" s="193"/>
      <c r="E337" s="194"/>
      <c r="F337" s="194"/>
      <c r="G337" s="195"/>
      <c r="H337" s="196"/>
      <c r="I337" s="197"/>
      <c r="J337" s="198"/>
      <c r="K337" s="198"/>
      <c r="L337" s="198"/>
      <c r="M337" s="199"/>
      <c r="N337" s="200"/>
      <c r="O337" s="200"/>
      <c r="P337" s="200"/>
    </row>
    <row r="338" spans="1:16" x14ac:dyDescent="0.2">
      <c r="A338" s="193"/>
      <c r="B338" s="194"/>
      <c r="C338" s="194"/>
      <c r="D338" s="193"/>
      <c r="E338" s="194"/>
      <c r="F338" s="194"/>
      <c r="G338" s="195"/>
      <c r="H338" s="196"/>
      <c r="I338" s="197"/>
      <c r="J338" s="198"/>
      <c r="K338" s="198"/>
      <c r="L338" s="198"/>
      <c r="M338" s="199"/>
      <c r="N338" s="200"/>
      <c r="O338" s="200"/>
      <c r="P338" s="200"/>
    </row>
    <row r="339" spans="1:16" x14ac:dyDescent="0.2">
      <c r="A339" s="193"/>
      <c r="B339" s="194"/>
      <c r="C339" s="194"/>
      <c r="D339" s="193"/>
      <c r="E339" s="194"/>
      <c r="F339" s="194"/>
      <c r="G339" s="195"/>
      <c r="H339" s="196"/>
      <c r="I339" s="197"/>
      <c r="J339" s="198"/>
      <c r="K339" s="198"/>
      <c r="L339" s="198"/>
      <c r="M339" s="199"/>
      <c r="N339" s="200"/>
      <c r="O339" s="200"/>
      <c r="P339" s="200"/>
    </row>
    <row r="340" spans="1:16" x14ac:dyDescent="0.2">
      <c r="A340" s="193"/>
      <c r="B340" s="194"/>
      <c r="C340" s="194"/>
      <c r="D340" s="193"/>
      <c r="E340" s="194"/>
      <c r="F340" s="194"/>
      <c r="G340" s="195"/>
      <c r="H340" s="196"/>
      <c r="I340" s="197"/>
      <c r="J340" s="198"/>
      <c r="K340" s="198"/>
      <c r="L340" s="198"/>
      <c r="M340" s="199"/>
      <c r="N340" s="200"/>
      <c r="O340" s="200"/>
      <c r="P340" s="200"/>
    </row>
    <row r="341" spans="1:16" x14ac:dyDescent="0.2">
      <c r="A341" s="193"/>
      <c r="B341" s="194"/>
      <c r="C341" s="194"/>
      <c r="D341" s="193"/>
      <c r="E341" s="194"/>
      <c r="F341" s="194"/>
      <c r="G341" s="195"/>
      <c r="H341" s="196"/>
      <c r="I341" s="197"/>
      <c r="J341" s="198"/>
      <c r="K341" s="198"/>
      <c r="L341" s="198"/>
      <c r="M341" s="199"/>
      <c r="N341" s="200"/>
      <c r="O341" s="200"/>
      <c r="P341" s="200"/>
    </row>
    <row r="342" spans="1:16" x14ac:dyDescent="0.2">
      <c r="A342" s="193"/>
      <c r="B342" s="194"/>
      <c r="C342" s="194"/>
      <c r="D342" s="193"/>
      <c r="E342" s="194"/>
      <c r="F342" s="194"/>
      <c r="G342" s="195"/>
      <c r="H342" s="196"/>
      <c r="I342" s="197"/>
      <c r="J342" s="198"/>
      <c r="K342" s="198"/>
      <c r="L342" s="198"/>
      <c r="M342" s="199"/>
      <c r="N342" s="200"/>
      <c r="O342" s="200"/>
      <c r="P342" s="200"/>
    </row>
    <row r="343" spans="1:16" x14ac:dyDescent="0.2">
      <c r="A343" s="193"/>
      <c r="B343" s="194"/>
      <c r="C343" s="194"/>
      <c r="D343" s="193"/>
      <c r="E343" s="194"/>
      <c r="F343" s="194"/>
      <c r="G343" s="195"/>
      <c r="H343" s="196"/>
      <c r="I343" s="197"/>
      <c r="J343" s="198"/>
      <c r="K343" s="198"/>
      <c r="L343" s="198"/>
      <c r="M343" s="199"/>
      <c r="N343" s="200"/>
      <c r="O343" s="200"/>
      <c r="P343" s="200"/>
    </row>
    <row r="344" spans="1:16" x14ac:dyDescent="0.2">
      <c r="A344" s="193"/>
      <c r="B344" s="194"/>
      <c r="C344" s="194"/>
      <c r="D344" s="193"/>
      <c r="E344" s="194"/>
      <c r="F344" s="194"/>
      <c r="G344" s="195"/>
      <c r="H344" s="196"/>
      <c r="I344" s="197"/>
      <c r="J344" s="198"/>
      <c r="K344" s="198"/>
      <c r="L344" s="198"/>
      <c r="M344" s="199"/>
      <c r="N344" s="200"/>
      <c r="O344" s="200"/>
      <c r="P344" s="200"/>
    </row>
    <row r="345" spans="1:16" x14ac:dyDescent="0.2">
      <c r="A345" s="193"/>
      <c r="B345" s="194"/>
      <c r="C345" s="194"/>
      <c r="D345" s="193"/>
      <c r="E345" s="194"/>
      <c r="F345" s="194"/>
      <c r="G345" s="195"/>
      <c r="H345" s="196"/>
      <c r="I345" s="197"/>
      <c r="J345" s="198"/>
      <c r="K345" s="198"/>
      <c r="L345" s="198"/>
      <c r="M345" s="199"/>
      <c r="N345" s="200"/>
      <c r="O345" s="200"/>
      <c r="P345" s="200"/>
    </row>
    <row r="346" spans="1:16" x14ac:dyDescent="0.2">
      <c r="A346" s="193"/>
      <c r="B346" s="194"/>
      <c r="C346" s="194"/>
      <c r="D346" s="193"/>
      <c r="E346" s="194"/>
      <c r="F346" s="194"/>
      <c r="G346" s="195"/>
      <c r="H346" s="196"/>
      <c r="I346" s="197"/>
      <c r="J346" s="198"/>
      <c r="K346" s="198"/>
      <c r="L346" s="198"/>
      <c r="M346" s="199"/>
      <c r="N346" s="200"/>
      <c r="O346" s="200"/>
      <c r="P346" s="200"/>
    </row>
  </sheetData>
  <mergeCells count="12">
    <mergeCell ref="A6:C6"/>
    <mergeCell ref="D6:F6"/>
    <mergeCell ref="A7:C7"/>
    <mergeCell ref="D7:F7"/>
    <mergeCell ref="A8:C8"/>
    <mergeCell ref="D8:F8"/>
    <mergeCell ref="C1:D1"/>
    <mergeCell ref="F1:P1"/>
    <mergeCell ref="A2:P2"/>
    <mergeCell ref="A4:F4"/>
    <mergeCell ref="A5:C5"/>
    <mergeCell ref="D5:F5"/>
  </mergeCells>
  <hyperlinks>
    <hyperlink ref="A1" location="Overview!A1" display="Back to Overview" xr:uid="{AF36A995-ED2D-44D0-A6E1-D73BCA9A0D9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L21"/>
  <sheetViews>
    <sheetView zoomScale="80" zoomScaleNormal="80" zoomScaleSheetLayoutView="100" workbookViewId="0">
      <selection activeCell="E26" sqref="E2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27</v>
      </c>
      <c r="B1" s="3"/>
      <c r="D1" s="3"/>
      <c r="E1" s="3"/>
      <c r="F1" s="3"/>
      <c r="G1" s="8"/>
      <c r="H1" s="4"/>
      <c r="I1" s="4"/>
    </row>
    <row r="2" spans="1:12" s="2" customFormat="1" ht="27" customHeight="1" x14ac:dyDescent="0.2">
      <c r="A2" s="220" t="str">
        <f>Overview!B4&amp; " - Effective from "&amp;Overview!D4&amp;" - "&amp;Overview!E4&amp;" LV and HV tariffs"</f>
        <v>IDCSL  GSP B - Effective from 1 April 2025 - Final LV and HV tariffs</v>
      </c>
      <c r="B2" s="220"/>
      <c r="C2" s="220"/>
      <c r="D2" s="220"/>
      <c r="E2" s="220"/>
      <c r="F2" s="220"/>
      <c r="G2" s="220"/>
      <c r="H2" s="220"/>
      <c r="I2" s="220"/>
      <c r="J2" s="220"/>
      <c r="K2" s="4"/>
      <c r="L2" s="4"/>
    </row>
    <row r="3" spans="1:12" s="2" customFormat="1" ht="27" customHeight="1" x14ac:dyDescent="0.2">
      <c r="A3" s="249" t="s">
        <v>187</v>
      </c>
      <c r="B3" s="249"/>
      <c r="C3" s="249"/>
      <c r="D3" s="249"/>
      <c r="E3" s="249"/>
      <c r="F3" s="249"/>
      <c r="G3" s="249"/>
      <c r="H3" s="249"/>
      <c r="I3" s="249"/>
      <c r="J3" s="249"/>
      <c r="K3" s="4"/>
      <c r="L3" s="4"/>
    </row>
    <row r="4" spans="1:12" s="2" customFormat="1" ht="71.25" customHeight="1" x14ac:dyDescent="0.2">
      <c r="A4" s="15"/>
      <c r="B4" s="28" t="s">
        <v>0</v>
      </c>
      <c r="C4" s="14" t="s">
        <v>32</v>
      </c>
      <c r="D4" s="50" t="s">
        <v>188</v>
      </c>
      <c r="E4" s="50" t="s">
        <v>190</v>
      </c>
      <c r="F4" s="50" t="s">
        <v>189</v>
      </c>
      <c r="G4" s="14" t="s">
        <v>33</v>
      </c>
      <c r="H4" s="14"/>
      <c r="I4" s="14"/>
      <c r="J4" s="14"/>
      <c r="K4" s="4"/>
      <c r="L4" s="4"/>
    </row>
    <row r="5" spans="1:12" s="2" customFormat="1" ht="32.25" customHeight="1" x14ac:dyDescent="0.2">
      <c r="A5" s="16"/>
      <c r="B5" s="27"/>
      <c r="C5" s="17"/>
      <c r="D5" s="18"/>
      <c r="E5" s="18"/>
      <c r="F5" s="18"/>
      <c r="G5" s="19"/>
      <c r="H5" s="26"/>
      <c r="I5" s="26"/>
      <c r="J5" s="26"/>
      <c r="K5" s="4"/>
      <c r="L5" s="4"/>
    </row>
    <row r="6" spans="1:12" ht="12.75" customHeight="1" x14ac:dyDescent="0.2">
      <c r="A6" s="252" t="s">
        <v>1</v>
      </c>
      <c r="B6" s="254" t="s">
        <v>799</v>
      </c>
      <c r="C6" s="255"/>
      <c r="D6" s="255"/>
      <c r="E6" s="255"/>
      <c r="F6" s="255"/>
      <c r="G6" s="255"/>
      <c r="H6" s="255"/>
      <c r="I6" s="255"/>
      <c r="J6" s="256"/>
    </row>
    <row r="7" spans="1:12" x14ac:dyDescent="0.2">
      <c r="A7" s="252"/>
      <c r="B7" s="257"/>
      <c r="C7" s="258"/>
      <c r="D7" s="258"/>
      <c r="E7" s="258"/>
      <c r="F7" s="258"/>
      <c r="G7" s="258"/>
      <c r="H7" s="258"/>
      <c r="I7" s="258"/>
      <c r="J7" s="259"/>
    </row>
    <row r="8" spans="1:12" x14ac:dyDescent="0.2">
      <c r="A8" s="252"/>
      <c r="B8" s="260"/>
      <c r="C8" s="261"/>
      <c r="D8" s="261"/>
      <c r="E8" s="261"/>
      <c r="F8" s="261"/>
      <c r="G8" s="261"/>
      <c r="H8" s="261"/>
      <c r="I8" s="261"/>
      <c r="J8" s="262"/>
    </row>
    <row r="9" spans="1:12" x14ac:dyDescent="0.2">
      <c r="A9" s="48"/>
      <c r="B9" s="48"/>
      <c r="C9" s="48"/>
      <c r="D9" s="48"/>
      <c r="E9" s="48"/>
      <c r="F9" s="48"/>
      <c r="G9" s="48"/>
      <c r="H9" s="48"/>
      <c r="I9" s="48"/>
      <c r="J9" s="48"/>
    </row>
    <row r="10" spans="1:12" x14ac:dyDescent="0.2">
      <c r="A10" s="48"/>
      <c r="B10" s="48"/>
      <c r="C10" s="48"/>
      <c r="D10" s="48"/>
      <c r="E10" s="48"/>
      <c r="F10" s="48"/>
      <c r="G10" s="48"/>
      <c r="H10" s="48"/>
      <c r="I10" s="48"/>
      <c r="J10" s="48"/>
    </row>
    <row r="11" spans="1:12" s="2" customFormat="1" ht="27" customHeight="1" x14ac:dyDescent="0.2">
      <c r="A11" s="249" t="s">
        <v>184</v>
      </c>
      <c r="B11" s="249"/>
      <c r="C11" s="249"/>
      <c r="D11" s="249"/>
      <c r="E11" s="249"/>
      <c r="F11" s="249"/>
      <c r="G11" s="249"/>
      <c r="H11" s="249"/>
      <c r="I11" s="249"/>
      <c r="J11" s="249"/>
      <c r="K11" s="4"/>
      <c r="L11" s="4"/>
    </row>
    <row r="12" spans="1:12" s="2" customFormat="1" ht="58.5" customHeight="1" x14ac:dyDescent="0.2">
      <c r="A12" s="15"/>
      <c r="B12" s="28" t="s">
        <v>0</v>
      </c>
      <c r="C12" s="14" t="s">
        <v>32</v>
      </c>
      <c r="D12" s="50" t="s">
        <v>188</v>
      </c>
      <c r="E12" s="50" t="s">
        <v>190</v>
      </c>
      <c r="F12" s="50" t="s">
        <v>189</v>
      </c>
      <c r="G12" s="14" t="s">
        <v>33</v>
      </c>
      <c r="H12" s="14" t="s">
        <v>34</v>
      </c>
      <c r="I12" s="28" t="s">
        <v>156</v>
      </c>
      <c r="J12" s="14" t="s">
        <v>60</v>
      </c>
      <c r="K12" s="4"/>
      <c r="L12" s="4"/>
    </row>
    <row r="13" spans="1:12" s="2" customFormat="1" ht="32.25" customHeight="1" x14ac:dyDescent="0.2">
      <c r="A13" s="16"/>
      <c r="B13" s="27"/>
      <c r="C13" s="17">
        <v>0</v>
      </c>
      <c r="D13" s="18"/>
      <c r="E13" s="18"/>
      <c r="F13" s="18"/>
      <c r="G13" s="19"/>
      <c r="H13" s="19"/>
      <c r="I13" s="19"/>
      <c r="J13" s="18"/>
      <c r="K13" s="4"/>
      <c r="L13" s="4"/>
    </row>
    <row r="14" spans="1:12" ht="12.75" customHeight="1" x14ac:dyDescent="0.2">
      <c r="A14" s="252" t="s">
        <v>1</v>
      </c>
      <c r="B14" s="254" t="s">
        <v>799</v>
      </c>
      <c r="C14" s="255"/>
      <c r="D14" s="255"/>
      <c r="E14" s="255"/>
      <c r="F14" s="255"/>
      <c r="G14" s="255"/>
      <c r="H14" s="255"/>
      <c r="I14" s="255"/>
      <c r="J14" s="256"/>
    </row>
    <row r="15" spans="1:12" ht="12.75" customHeight="1" x14ac:dyDescent="0.2">
      <c r="A15" s="252"/>
      <c r="B15" s="257"/>
      <c r="C15" s="258"/>
      <c r="D15" s="258"/>
      <c r="E15" s="258"/>
      <c r="F15" s="258"/>
      <c r="G15" s="258"/>
      <c r="H15" s="258"/>
      <c r="I15" s="258"/>
      <c r="J15" s="259"/>
    </row>
    <row r="16" spans="1:12" ht="12.75" customHeight="1" x14ac:dyDescent="0.2">
      <c r="A16" s="252"/>
      <c r="B16" s="260"/>
      <c r="C16" s="261"/>
      <c r="D16" s="261"/>
      <c r="E16" s="261"/>
      <c r="F16" s="261"/>
      <c r="G16" s="261"/>
      <c r="H16" s="261"/>
      <c r="I16" s="261"/>
      <c r="J16" s="262"/>
    </row>
    <row r="17" spans="1:10" x14ac:dyDescent="0.2">
      <c r="A17" s="253"/>
      <c r="B17" s="250"/>
      <c r="C17" s="250"/>
      <c r="D17" s="250"/>
      <c r="E17" s="250"/>
      <c r="F17" s="250"/>
      <c r="G17" s="250"/>
      <c r="H17" s="251"/>
      <c r="I17" s="251"/>
      <c r="J17" s="251"/>
    </row>
    <row r="18" spans="1:10" x14ac:dyDescent="0.2">
      <c r="A18" s="253"/>
      <c r="B18" s="250"/>
      <c r="C18" s="250"/>
      <c r="D18" s="250"/>
      <c r="E18" s="250"/>
      <c r="F18" s="250"/>
      <c r="G18" s="250"/>
      <c r="H18" s="251"/>
      <c r="I18" s="251"/>
      <c r="J18" s="251"/>
    </row>
    <row r="19" spans="1:10" x14ac:dyDescent="0.2">
      <c r="A19" s="253"/>
      <c r="B19" s="250"/>
      <c r="C19" s="250"/>
      <c r="D19" s="250"/>
      <c r="E19" s="250"/>
      <c r="F19" s="250"/>
      <c r="G19" s="250"/>
      <c r="H19" s="251"/>
      <c r="I19" s="251"/>
      <c r="J19" s="251"/>
    </row>
    <row r="20" spans="1:10" x14ac:dyDescent="0.2">
      <c r="A20" s="253"/>
      <c r="B20" s="250"/>
      <c r="C20" s="250"/>
      <c r="D20" s="250"/>
      <c r="E20" s="250"/>
      <c r="F20" s="250"/>
      <c r="G20" s="250"/>
      <c r="H20" s="251"/>
      <c r="I20" s="251"/>
      <c r="J20" s="251"/>
    </row>
    <row r="21" spans="1:10" x14ac:dyDescent="0.2">
      <c r="A21" s="253"/>
      <c r="B21" s="250"/>
      <c r="C21" s="250"/>
      <c r="D21" s="250"/>
      <c r="E21" s="250"/>
      <c r="F21" s="250"/>
      <c r="G21" s="250"/>
      <c r="H21" s="251"/>
      <c r="I21" s="251"/>
      <c r="J21" s="25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2">
    <mergeCell ref="A2:J2"/>
    <mergeCell ref="A3:J3"/>
    <mergeCell ref="B17:J17"/>
    <mergeCell ref="A6:A8"/>
    <mergeCell ref="A11:J11"/>
    <mergeCell ref="A14:A21"/>
    <mergeCell ref="B6:J8"/>
    <mergeCell ref="B14:J16"/>
    <mergeCell ref="B19:J19"/>
    <mergeCell ref="B20:J20"/>
    <mergeCell ref="B21:J21"/>
    <mergeCell ref="B18:J18"/>
  </mergeCells>
  <phoneticPr fontId="10" type="noConversion"/>
  <hyperlinks>
    <hyperlink ref="A1" location="Overview!A1" display="Back to Overview" xr:uid="{00000000-0004-0000-02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M203"/>
  <sheetViews>
    <sheetView zoomScaleNormal="100" zoomScaleSheetLayoutView="40" workbookViewId="0">
      <selection activeCell="D9" sqref="D9"/>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3" t="s">
        <v>27</v>
      </c>
      <c r="B1" s="263" t="s">
        <v>152</v>
      </c>
      <c r="C1" s="264"/>
      <c r="D1" s="264"/>
      <c r="F1" s="265" t="s">
        <v>155</v>
      </c>
      <c r="G1" s="266"/>
      <c r="H1" s="267"/>
      <c r="I1" s="4"/>
      <c r="J1" s="2"/>
      <c r="K1" s="2"/>
    </row>
    <row r="2" spans="1:13" ht="31.5" customHeight="1" x14ac:dyDescent="0.2">
      <c r="A2" s="268" t="str">
        <f>Overview!B4&amp; " - Effective from "&amp;Overview!D4&amp;" - "&amp;Overview!E4&amp;" LDNO tariffs"</f>
        <v>IDCSL  GSP B - Effective from 1 April 2025 - Final LDNO tariffs</v>
      </c>
      <c r="B2" s="268"/>
      <c r="C2" s="268"/>
      <c r="D2" s="268"/>
      <c r="E2" s="268"/>
      <c r="F2" s="268"/>
      <c r="G2" s="268"/>
      <c r="H2" s="268"/>
      <c r="I2" s="268"/>
      <c r="J2" s="268"/>
    </row>
    <row r="3" spans="1:13" ht="8.25" customHeight="1" x14ac:dyDescent="0.2">
      <c r="A3" s="71"/>
      <c r="B3" s="71"/>
      <c r="C3" s="71"/>
      <c r="D3" s="71"/>
      <c r="E3" s="71"/>
      <c r="F3" s="71"/>
      <c r="G3" s="71"/>
      <c r="H3" s="71"/>
      <c r="I3" s="71"/>
      <c r="J3" s="71"/>
    </row>
    <row r="4" spans="1:13" ht="27" customHeight="1" x14ac:dyDescent="0.2">
      <c r="A4" s="220" t="s">
        <v>185</v>
      </c>
      <c r="B4" s="220"/>
      <c r="C4" s="220"/>
      <c r="D4" s="220"/>
      <c r="E4" s="73"/>
      <c r="F4" s="220" t="s">
        <v>186</v>
      </c>
      <c r="G4" s="220"/>
      <c r="H4" s="220"/>
      <c r="I4" s="220"/>
      <c r="J4" s="220"/>
      <c r="L4" s="4"/>
    </row>
    <row r="5" spans="1:13" ht="32.25" customHeight="1" x14ac:dyDescent="0.2">
      <c r="A5" s="62" t="s">
        <v>16</v>
      </c>
      <c r="B5" s="67" t="s">
        <v>92</v>
      </c>
      <c r="C5" s="74" t="s">
        <v>93</v>
      </c>
      <c r="D5" s="64" t="s">
        <v>94</v>
      </c>
      <c r="E5" s="70"/>
      <c r="F5" s="224"/>
      <c r="G5" s="225"/>
      <c r="H5" s="68" t="s">
        <v>96</v>
      </c>
      <c r="I5" s="69" t="s">
        <v>97</v>
      </c>
      <c r="J5" s="64" t="s">
        <v>94</v>
      </c>
      <c r="K5" s="70"/>
      <c r="L5" s="4"/>
      <c r="M5" s="4"/>
    </row>
    <row r="6" spans="1:13" ht="56.25" customHeight="1" x14ac:dyDescent="0.2">
      <c r="A6" s="65" t="s">
        <v>95</v>
      </c>
      <c r="B6" s="163" t="s">
        <v>726</v>
      </c>
      <c r="C6" s="164" t="s">
        <v>723</v>
      </c>
      <c r="D6" s="165" t="s">
        <v>724</v>
      </c>
      <c r="E6" s="70"/>
      <c r="F6" s="274" t="s">
        <v>728</v>
      </c>
      <c r="G6" s="274"/>
      <c r="H6" s="163" t="s">
        <v>726</v>
      </c>
      <c r="I6" s="163" t="s">
        <v>723</v>
      </c>
      <c r="J6" s="163" t="s">
        <v>724</v>
      </c>
      <c r="K6" s="70"/>
      <c r="L6" s="4"/>
      <c r="M6" s="4"/>
    </row>
    <row r="7" spans="1:13" ht="56.25" customHeight="1" x14ac:dyDescent="0.2">
      <c r="A7" s="65" t="s">
        <v>23</v>
      </c>
      <c r="B7" s="166" t="s">
        <v>745</v>
      </c>
      <c r="C7" s="167" t="s">
        <v>745</v>
      </c>
      <c r="D7" s="165" t="s">
        <v>725</v>
      </c>
      <c r="E7" s="70"/>
      <c r="F7" s="274" t="s">
        <v>729</v>
      </c>
      <c r="G7" s="274"/>
      <c r="H7" s="166" t="s">
        <v>745</v>
      </c>
      <c r="I7" s="163" t="s">
        <v>727</v>
      </c>
      <c r="J7" s="163" t="s">
        <v>724</v>
      </c>
      <c r="K7" s="70"/>
      <c r="L7" s="4"/>
      <c r="M7" s="4"/>
    </row>
    <row r="8" spans="1:13" ht="55.5" customHeight="1" x14ac:dyDescent="0.2">
      <c r="A8" s="66" t="s">
        <v>21</v>
      </c>
      <c r="B8" s="269" t="s">
        <v>22</v>
      </c>
      <c r="C8" s="270"/>
      <c r="D8" s="271"/>
      <c r="E8" s="70"/>
      <c r="F8" s="274" t="s">
        <v>23</v>
      </c>
      <c r="G8" s="274"/>
      <c r="H8" s="166" t="s">
        <v>745</v>
      </c>
      <c r="I8" s="166" t="s">
        <v>745</v>
      </c>
      <c r="J8" s="163" t="s">
        <v>725</v>
      </c>
      <c r="K8" s="70"/>
      <c r="L8" s="4"/>
      <c r="M8" s="4"/>
    </row>
    <row r="9" spans="1:13" s="63" customFormat="1" ht="55.5" customHeight="1" x14ac:dyDescent="0.2">
      <c r="E9" s="72"/>
      <c r="F9" s="272" t="s">
        <v>21</v>
      </c>
      <c r="G9" s="273"/>
      <c r="H9" s="269" t="s">
        <v>22</v>
      </c>
      <c r="I9" s="270"/>
      <c r="J9" s="271"/>
      <c r="K9" s="70"/>
      <c r="L9" s="48"/>
      <c r="M9" s="48"/>
    </row>
    <row r="13" spans="1:13" ht="38.25" x14ac:dyDescent="0.2">
      <c r="A13" s="28" t="s">
        <v>154</v>
      </c>
      <c r="B13" s="28" t="s">
        <v>495</v>
      </c>
      <c r="C13" s="14" t="s">
        <v>32</v>
      </c>
      <c r="D13" s="50" t="s">
        <v>188</v>
      </c>
      <c r="E13" s="50" t="s">
        <v>190</v>
      </c>
      <c r="F13" s="50" t="s">
        <v>189</v>
      </c>
      <c r="G13" s="14" t="s">
        <v>33</v>
      </c>
      <c r="H13" s="14" t="s">
        <v>34</v>
      </c>
      <c r="I13" s="14" t="s">
        <v>156</v>
      </c>
      <c r="J13" s="14" t="s">
        <v>60</v>
      </c>
    </row>
    <row r="14" spans="1:13" ht="27.75" customHeight="1" x14ac:dyDescent="0.2">
      <c r="A14" s="138" t="s">
        <v>638</v>
      </c>
      <c r="B14" s="27" t="s">
        <v>800</v>
      </c>
      <c r="C14" s="139" t="s">
        <v>619</v>
      </c>
      <c r="D14" s="110">
        <v>7.101</v>
      </c>
      <c r="E14" s="111">
        <v>1.343</v>
      </c>
      <c r="F14" s="112">
        <v>9.8000000000000004E-2</v>
      </c>
      <c r="G14" s="140">
        <v>5.94</v>
      </c>
      <c r="H14" s="173">
        <v>0</v>
      </c>
      <c r="I14" s="173">
        <v>0</v>
      </c>
      <c r="J14" s="173">
        <v>0</v>
      </c>
    </row>
    <row r="15" spans="1:13" ht="27.75" customHeight="1" x14ac:dyDescent="0.2">
      <c r="A15" s="138" t="s">
        <v>680</v>
      </c>
      <c r="B15" s="27" t="s">
        <v>801</v>
      </c>
      <c r="C15" s="139" t="s">
        <v>445</v>
      </c>
      <c r="D15" s="110">
        <v>7.101</v>
      </c>
      <c r="E15" s="111">
        <v>1.343</v>
      </c>
      <c r="F15" s="112">
        <v>9.8000000000000004E-2</v>
      </c>
      <c r="G15" s="173">
        <v>0</v>
      </c>
      <c r="H15" s="173">
        <v>0</v>
      </c>
      <c r="I15" s="173">
        <v>0</v>
      </c>
      <c r="J15" s="173">
        <v>0</v>
      </c>
    </row>
    <row r="16" spans="1:13" ht="27.75" customHeight="1" x14ac:dyDescent="0.2">
      <c r="A16" s="138" t="s">
        <v>639</v>
      </c>
      <c r="B16" s="27" t="s">
        <v>802</v>
      </c>
      <c r="C16" s="139" t="s">
        <v>618</v>
      </c>
      <c r="D16" s="110">
        <v>7.2709999999999999</v>
      </c>
      <c r="E16" s="111">
        <v>1.375</v>
      </c>
      <c r="F16" s="112">
        <v>0.10100000000000001</v>
      </c>
      <c r="G16" s="140">
        <v>8.0299999999999994</v>
      </c>
      <c r="H16" s="173">
        <v>0</v>
      </c>
      <c r="I16" s="173">
        <v>0</v>
      </c>
      <c r="J16" s="173">
        <v>0</v>
      </c>
    </row>
    <row r="17" spans="1:10" ht="27.75" customHeight="1" x14ac:dyDescent="0.2">
      <c r="A17" s="138" t="s">
        <v>640</v>
      </c>
      <c r="B17" s="27" t="s">
        <v>803</v>
      </c>
      <c r="C17" s="139" t="s">
        <v>618</v>
      </c>
      <c r="D17" s="110">
        <v>7.2709999999999999</v>
      </c>
      <c r="E17" s="111">
        <v>1.375</v>
      </c>
      <c r="F17" s="112">
        <v>0.10100000000000001</v>
      </c>
      <c r="G17" s="140">
        <v>9.82</v>
      </c>
      <c r="H17" s="173">
        <v>0</v>
      </c>
      <c r="I17" s="173">
        <v>0</v>
      </c>
      <c r="J17" s="173">
        <v>0</v>
      </c>
    </row>
    <row r="18" spans="1:10" ht="27.75" customHeight="1" x14ac:dyDescent="0.2">
      <c r="A18" s="138" t="s">
        <v>641</v>
      </c>
      <c r="B18" s="27" t="s">
        <v>804</v>
      </c>
      <c r="C18" s="139" t="s">
        <v>618</v>
      </c>
      <c r="D18" s="110">
        <v>7.2709999999999999</v>
      </c>
      <c r="E18" s="111">
        <v>1.375</v>
      </c>
      <c r="F18" s="112">
        <v>0.10100000000000001</v>
      </c>
      <c r="G18" s="140">
        <v>10.99</v>
      </c>
      <c r="H18" s="173">
        <v>0</v>
      </c>
      <c r="I18" s="173">
        <v>0</v>
      </c>
      <c r="J18" s="173">
        <v>0</v>
      </c>
    </row>
    <row r="19" spans="1:10" ht="27.75" customHeight="1" x14ac:dyDescent="0.2">
      <c r="A19" s="138" t="s">
        <v>642</v>
      </c>
      <c r="B19" s="27" t="s">
        <v>805</v>
      </c>
      <c r="C19" s="139" t="s">
        <v>618</v>
      </c>
      <c r="D19" s="110">
        <v>7.2709999999999999</v>
      </c>
      <c r="E19" s="111">
        <v>1.375</v>
      </c>
      <c r="F19" s="112">
        <v>0.10100000000000001</v>
      </c>
      <c r="G19" s="140">
        <v>14.37</v>
      </c>
      <c r="H19" s="173">
        <v>0</v>
      </c>
      <c r="I19" s="173">
        <v>0</v>
      </c>
      <c r="J19" s="173">
        <v>0</v>
      </c>
    </row>
    <row r="20" spans="1:10" ht="27.75" customHeight="1" x14ac:dyDescent="0.2">
      <c r="A20" s="138" t="s">
        <v>643</v>
      </c>
      <c r="B20" s="27" t="s">
        <v>806</v>
      </c>
      <c r="C20" s="139" t="s">
        <v>618</v>
      </c>
      <c r="D20" s="110">
        <v>7.2709999999999999</v>
      </c>
      <c r="E20" s="111">
        <v>1.375</v>
      </c>
      <c r="F20" s="112">
        <v>0.10100000000000001</v>
      </c>
      <c r="G20" s="140">
        <v>25.52</v>
      </c>
      <c r="H20" s="173">
        <v>0</v>
      </c>
      <c r="I20" s="173">
        <v>0</v>
      </c>
      <c r="J20" s="173">
        <v>0</v>
      </c>
    </row>
    <row r="21" spans="1:10" ht="27.75" customHeight="1" x14ac:dyDescent="0.2">
      <c r="A21" s="138" t="s">
        <v>449</v>
      </c>
      <c r="B21" s="27" t="s">
        <v>807</v>
      </c>
      <c r="C21" s="139" t="s">
        <v>446</v>
      </c>
      <c r="D21" s="110">
        <v>7.2709999999999999</v>
      </c>
      <c r="E21" s="111">
        <v>1.375</v>
      </c>
      <c r="F21" s="112">
        <v>0.10100000000000001</v>
      </c>
      <c r="G21" s="173">
        <v>0</v>
      </c>
      <c r="H21" s="173">
        <v>0</v>
      </c>
      <c r="I21" s="173">
        <v>0</v>
      </c>
      <c r="J21" s="173">
        <v>0</v>
      </c>
    </row>
    <row r="22" spans="1:10" ht="27.75" customHeight="1" x14ac:dyDescent="0.2">
      <c r="A22" s="138" t="s">
        <v>516</v>
      </c>
      <c r="B22" s="27" t="s">
        <v>808</v>
      </c>
      <c r="C22" s="139">
        <v>0</v>
      </c>
      <c r="D22" s="110">
        <v>4.577</v>
      </c>
      <c r="E22" s="111">
        <v>0.83899999999999997</v>
      </c>
      <c r="F22" s="112">
        <v>0.06</v>
      </c>
      <c r="G22" s="140">
        <v>9.81</v>
      </c>
      <c r="H22" s="140">
        <v>5.34</v>
      </c>
      <c r="I22" s="142">
        <v>5.34</v>
      </c>
      <c r="J22" s="42">
        <v>0.127</v>
      </c>
    </row>
    <row r="23" spans="1:10" ht="27.75" customHeight="1" x14ac:dyDescent="0.2">
      <c r="A23" s="138" t="s">
        <v>517</v>
      </c>
      <c r="B23" s="27" t="s">
        <v>809</v>
      </c>
      <c r="C23" s="139">
        <v>0</v>
      </c>
      <c r="D23" s="110">
        <v>4.577</v>
      </c>
      <c r="E23" s="111">
        <v>0.83899999999999997</v>
      </c>
      <c r="F23" s="112">
        <v>0.06</v>
      </c>
      <c r="G23" s="140">
        <v>42.3</v>
      </c>
      <c r="H23" s="140">
        <v>5.34</v>
      </c>
      <c r="I23" s="142">
        <v>5.34</v>
      </c>
      <c r="J23" s="42">
        <v>0.127</v>
      </c>
    </row>
    <row r="24" spans="1:10" ht="27.75" customHeight="1" x14ac:dyDescent="0.2">
      <c r="A24" s="138" t="s">
        <v>518</v>
      </c>
      <c r="B24" s="27" t="s">
        <v>810</v>
      </c>
      <c r="C24" s="139">
        <v>0</v>
      </c>
      <c r="D24" s="110">
        <v>4.577</v>
      </c>
      <c r="E24" s="111">
        <v>0.83899999999999997</v>
      </c>
      <c r="F24" s="112">
        <v>0.06</v>
      </c>
      <c r="G24" s="140">
        <v>63.83</v>
      </c>
      <c r="H24" s="140">
        <v>5.34</v>
      </c>
      <c r="I24" s="142">
        <v>5.34</v>
      </c>
      <c r="J24" s="42">
        <v>0.127</v>
      </c>
    </row>
    <row r="25" spans="1:10" ht="27.75" customHeight="1" x14ac:dyDescent="0.2">
      <c r="A25" s="138" t="s">
        <v>519</v>
      </c>
      <c r="B25" s="27" t="s">
        <v>811</v>
      </c>
      <c r="C25" s="139">
        <v>0</v>
      </c>
      <c r="D25" s="110">
        <v>4.577</v>
      </c>
      <c r="E25" s="111">
        <v>0.83899999999999997</v>
      </c>
      <c r="F25" s="112">
        <v>0.06</v>
      </c>
      <c r="G25" s="140">
        <v>95.15</v>
      </c>
      <c r="H25" s="140">
        <v>5.34</v>
      </c>
      <c r="I25" s="142">
        <v>5.34</v>
      </c>
      <c r="J25" s="42">
        <v>0.127</v>
      </c>
    </row>
    <row r="26" spans="1:10" ht="27.75" customHeight="1" x14ac:dyDescent="0.2">
      <c r="A26" s="138" t="s">
        <v>520</v>
      </c>
      <c r="B26" s="27" t="s">
        <v>812</v>
      </c>
      <c r="C26" s="139">
        <v>0</v>
      </c>
      <c r="D26" s="110">
        <v>4.577</v>
      </c>
      <c r="E26" s="111">
        <v>0.83899999999999997</v>
      </c>
      <c r="F26" s="112">
        <v>0.06</v>
      </c>
      <c r="G26" s="140">
        <v>187.33</v>
      </c>
      <c r="H26" s="140">
        <v>5.34</v>
      </c>
      <c r="I26" s="142">
        <v>5.34</v>
      </c>
      <c r="J26" s="42">
        <v>0.127</v>
      </c>
    </row>
    <row r="27" spans="1:10" ht="27.75" customHeight="1" x14ac:dyDescent="0.2">
      <c r="A27" s="138" t="s">
        <v>450</v>
      </c>
      <c r="B27" s="27" t="s">
        <v>813</v>
      </c>
      <c r="C27" s="143" t="s">
        <v>447</v>
      </c>
      <c r="D27" s="113">
        <v>17.648</v>
      </c>
      <c r="E27" s="114">
        <v>2.4460000000000002</v>
      </c>
      <c r="F27" s="112">
        <v>0.93300000000000005</v>
      </c>
      <c r="G27" s="173">
        <v>0</v>
      </c>
      <c r="H27" s="173">
        <v>0</v>
      </c>
      <c r="I27" s="173">
        <v>0</v>
      </c>
      <c r="J27" s="173">
        <v>0</v>
      </c>
    </row>
    <row r="28" spans="1:10" ht="27.75" customHeight="1" x14ac:dyDescent="0.2">
      <c r="A28" s="138" t="s">
        <v>451</v>
      </c>
      <c r="B28" s="27" t="s">
        <v>814</v>
      </c>
      <c r="C28" s="143">
        <v>0</v>
      </c>
      <c r="D28" s="110">
        <v>-6.7439999999999998</v>
      </c>
      <c r="E28" s="111">
        <v>-1.276</v>
      </c>
      <c r="F28" s="112">
        <v>-9.4E-2</v>
      </c>
      <c r="G28" s="140">
        <v>0</v>
      </c>
      <c r="H28" s="173">
        <v>0</v>
      </c>
      <c r="I28" s="173">
        <v>0</v>
      </c>
      <c r="J28" s="173">
        <v>0</v>
      </c>
    </row>
    <row r="29" spans="1:10" ht="27.75" customHeight="1" x14ac:dyDescent="0.2">
      <c r="A29" s="138" t="s">
        <v>452</v>
      </c>
      <c r="B29" s="27" t="s">
        <v>815</v>
      </c>
      <c r="C29" s="143">
        <v>0</v>
      </c>
      <c r="D29" s="110">
        <v>-6.7439999999999998</v>
      </c>
      <c r="E29" s="111">
        <v>-1.276</v>
      </c>
      <c r="F29" s="112">
        <v>-9.4E-2</v>
      </c>
      <c r="G29" s="140">
        <v>0</v>
      </c>
      <c r="H29" s="173">
        <v>0</v>
      </c>
      <c r="I29" s="173">
        <v>0</v>
      </c>
      <c r="J29" s="42">
        <v>0.216</v>
      </c>
    </row>
    <row r="30" spans="1:10" ht="27.75" customHeight="1" x14ac:dyDescent="0.2">
      <c r="A30" s="141" t="s">
        <v>644</v>
      </c>
      <c r="B30" s="27" t="s">
        <v>816</v>
      </c>
      <c r="C30" s="143" t="s">
        <v>619</v>
      </c>
      <c r="D30" s="110">
        <v>5.6680000000000001</v>
      </c>
      <c r="E30" s="111">
        <v>1.0720000000000001</v>
      </c>
      <c r="F30" s="112">
        <v>7.9000000000000001E-2</v>
      </c>
      <c r="G30" s="140">
        <v>4.74</v>
      </c>
      <c r="H30" s="173">
        <v>0</v>
      </c>
      <c r="I30" s="173">
        <v>0</v>
      </c>
      <c r="J30" s="173">
        <v>0</v>
      </c>
    </row>
    <row r="31" spans="1:10" ht="27.75" customHeight="1" x14ac:dyDescent="0.2">
      <c r="A31" s="141" t="s">
        <v>521</v>
      </c>
      <c r="B31" s="27" t="s">
        <v>817</v>
      </c>
      <c r="C31" s="143" t="s">
        <v>445</v>
      </c>
      <c r="D31" s="110">
        <v>5.6680000000000001</v>
      </c>
      <c r="E31" s="111">
        <v>1.0720000000000001</v>
      </c>
      <c r="F31" s="112">
        <v>7.9000000000000001E-2</v>
      </c>
      <c r="G31" s="173">
        <v>0</v>
      </c>
      <c r="H31" s="173">
        <v>0</v>
      </c>
      <c r="I31" s="173">
        <v>0</v>
      </c>
      <c r="J31" s="173">
        <v>0</v>
      </c>
    </row>
    <row r="32" spans="1:10" ht="27.75" customHeight="1" x14ac:dyDescent="0.2">
      <c r="A32" s="141" t="s">
        <v>645</v>
      </c>
      <c r="B32" s="27" t="s">
        <v>818</v>
      </c>
      <c r="C32" s="143" t="s">
        <v>618</v>
      </c>
      <c r="D32" s="110">
        <v>5.8029999999999999</v>
      </c>
      <c r="E32" s="111">
        <v>1.0980000000000001</v>
      </c>
      <c r="F32" s="112">
        <v>0.08</v>
      </c>
      <c r="G32" s="140">
        <v>6.41</v>
      </c>
      <c r="H32" s="173">
        <v>0</v>
      </c>
      <c r="I32" s="173">
        <v>0</v>
      </c>
      <c r="J32" s="173">
        <v>0</v>
      </c>
    </row>
    <row r="33" spans="1:10" ht="27.75" customHeight="1" x14ac:dyDescent="0.2">
      <c r="A33" s="141" t="s">
        <v>646</v>
      </c>
      <c r="B33" s="27" t="s">
        <v>819</v>
      </c>
      <c r="C33" s="143" t="s">
        <v>618</v>
      </c>
      <c r="D33" s="110">
        <v>5.8029999999999999</v>
      </c>
      <c r="E33" s="111">
        <v>1.0980000000000001</v>
      </c>
      <c r="F33" s="112">
        <v>0.08</v>
      </c>
      <c r="G33" s="140">
        <v>7.83</v>
      </c>
      <c r="H33" s="173">
        <v>0</v>
      </c>
      <c r="I33" s="173">
        <v>0</v>
      </c>
      <c r="J33" s="173">
        <v>0</v>
      </c>
    </row>
    <row r="34" spans="1:10" ht="27.75" customHeight="1" x14ac:dyDescent="0.2">
      <c r="A34" s="141" t="s">
        <v>647</v>
      </c>
      <c r="B34" s="27" t="s">
        <v>820</v>
      </c>
      <c r="C34" s="143" t="s">
        <v>618</v>
      </c>
      <c r="D34" s="110">
        <v>5.8029999999999999</v>
      </c>
      <c r="E34" s="111">
        <v>1.0980000000000001</v>
      </c>
      <c r="F34" s="112">
        <v>0.08</v>
      </c>
      <c r="G34" s="140">
        <v>8.77</v>
      </c>
      <c r="H34" s="173">
        <v>0</v>
      </c>
      <c r="I34" s="173">
        <v>0</v>
      </c>
      <c r="J34" s="173">
        <v>0</v>
      </c>
    </row>
    <row r="35" spans="1:10" ht="27.75" customHeight="1" x14ac:dyDescent="0.2">
      <c r="A35" s="141" t="s">
        <v>648</v>
      </c>
      <c r="B35" s="27" t="s">
        <v>821</v>
      </c>
      <c r="C35" s="143" t="s">
        <v>618</v>
      </c>
      <c r="D35" s="110">
        <v>5.8029999999999999</v>
      </c>
      <c r="E35" s="111">
        <v>1.0980000000000001</v>
      </c>
      <c r="F35" s="112">
        <v>0.08</v>
      </c>
      <c r="G35" s="140">
        <v>11.46</v>
      </c>
      <c r="H35" s="173">
        <v>0</v>
      </c>
      <c r="I35" s="173">
        <v>0</v>
      </c>
      <c r="J35" s="173">
        <v>0</v>
      </c>
    </row>
    <row r="36" spans="1:10" ht="27.75" customHeight="1" x14ac:dyDescent="0.2">
      <c r="A36" s="141" t="s">
        <v>649</v>
      </c>
      <c r="B36" s="27" t="s">
        <v>822</v>
      </c>
      <c r="C36" s="143" t="s">
        <v>618</v>
      </c>
      <c r="D36" s="110">
        <v>5.8029999999999999</v>
      </c>
      <c r="E36" s="111">
        <v>1.0980000000000001</v>
      </c>
      <c r="F36" s="112">
        <v>0.08</v>
      </c>
      <c r="G36" s="140">
        <v>20.37</v>
      </c>
      <c r="H36" s="173">
        <v>0</v>
      </c>
      <c r="I36" s="173">
        <v>0</v>
      </c>
      <c r="J36" s="173">
        <v>0</v>
      </c>
    </row>
    <row r="37" spans="1:10" ht="27.75" customHeight="1" x14ac:dyDescent="0.2">
      <c r="A37" s="141" t="s">
        <v>453</v>
      </c>
      <c r="B37" s="27" t="s">
        <v>823</v>
      </c>
      <c r="C37" s="143" t="s">
        <v>446</v>
      </c>
      <c r="D37" s="110">
        <v>5.8029999999999999</v>
      </c>
      <c r="E37" s="111">
        <v>1.0980000000000001</v>
      </c>
      <c r="F37" s="112">
        <v>0.08</v>
      </c>
      <c r="G37" s="173">
        <v>0</v>
      </c>
      <c r="H37" s="173">
        <v>0</v>
      </c>
      <c r="I37" s="173">
        <v>0</v>
      </c>
      <c r="J37" s="173">
        <v>0</v>
      </c>
    </row>
    <row r="38" spans="1:10" ht="27.75" customHeight="1" x14ac:dyDescent="0.2">
      <c r="A38" s="141" t="s">
        <v>522</v>
      </c>
      <c r="B38" s="27" t="s">
        <v>824</v>
      </c>
      <c r="C38" s="143">
        <v>0</v>
      </c>
      <c r="D38" s="110">
        <v>3.653</v>
      </c>
      <c r="E38" s="111">
        <v>0.67</v>
      </c>
      <c r="F38" s="112">
        <v>4.8000000000000001E-2</v>
      </c>
      <c r="G38" s="140">
        <v>7.83</v>
      </c>
      <c r="H38" s="140">
        <v>4.26</v>
      </c>
      <c r="I38" s="142">
        <v>4.26</v>
      </c>
      <c r="J38" s="42">
        <v>0.10199999999999999</v>
      </c>
    </row>
    <row r="39" spans="1:10" ht="27.75" customHeight="1" x14ac:dyDescent="0.2">
      <c r="A39" s="141" t="s">
        <v>523</v>
      </c>
      <c r="B39" s="27" t="s">
        <v>825</v>
      </c>
      <c r="C39" s="143">
        <v>0</v>
      </c>
      <c r="D39" s="110">
        <v>3.653</v>
      </c>
      <c r="E39" s="111">
        <v>0.67</v>
      </c>
      <c r="F39" s="112">
        <v>4.8000000000000001E-2</v>
      </c>
      <c r="G39" s="140">
        <v>33.75</v>
      </c>
      <c r="H39" s="140">
        <v>4.26</v>
      </c>
      <c r="I39" s="142">
        <v>4.26</v>
      </c>
      <c r="J39" s="42">
        <v>0.10199999999999999</v>
      </c>
    </row>
    <row r="40" spans="1:10" ht="27.75" customHeight="1" x14ac:dyDescent="0.2">
      <c r="A40" s="141" t="s">
        <v>524</v>
      </c>
      <c r="B40" s="27" t="s">
        <v>826</v>
      </c>
      <c r="C40" s="143">
        <v>0</v>
      </c>
      <c r="D40" s="110">
        <v>3.653</v>
      </c>
      <c r="E40" s="111">
        <v>0.67</v>
      </c>
      <c r="F40" s="112">
        <v>4.8000000000000001E-2</v>
      </c>
      <c r="G40" s="140">
        <v>50.94</v>
      </c>
      <c r="H40" s="140">
        <v>4.26</v>
      </c>
      <c r="I40" s="142">
        <v>4.26</v>
      </c>
      <c r="J40" s="42">
        <v>0.10199999999999999</v>
      </c>
    </row>
    <row r="41" spans="1:10" ht="27.75" customHeight="1" x14ac:dyDescent="0.2">
      <c r="A41" s="141" t="s">
        <v>525</v>
      </c>
      <c r="B41" s="27" t="s">
        <v>827</v>
      </c>
      <c r="C41" s="143">
        <v>0</v>
      </c>
      <c r="D41" s="110">
        <v>3.653</v>
      </c>
      <c r="E41" s="111">
        <v>0.67</v>
      </c>
      <c r="F41" s="112">
        <v>4.8000000000000001E-2</v>
      </c>
      <c r="G41" s="140">
        <v>75.94</v>
      </c>
      <c r="H41" s="140">
        <v>4.26</v>
      </c>
      <c r="I41" s="142">
        <v>4.26</v>
      </c>
      <c r="J41" s="42">
        <v>0.10199999999999999</v>
      </c>
    </row>
    <row r="42" spans="1:10" ht="27.75" customHeight="1" x14ac:dyDescent="0.2">
      <c r="A42" s="141" t="s">
        <v>526</v>
      </c>
      <c r="B42" s="27" t="s">
        <v>828</v>
      </c>
      <c r="C42" s="143">
        <v>0</v>
      </c>
      <c r="D42" s="110">
        <v>3.653</v>
      </c>
      <c r="E42" s="111">
        <v>0.67</v>
      </c>
      <c r="F42" s="112">
        <v>4.8000000000000001E-2</v>
      </c>
      <c r="G42" s="140">
        <v>149.51</v>
      </c>
      <c r="H42" s="140">
        <v>4.26</v>
      </c>
      <c r="I42" s="142">
        <v>4.26</v>
      </c>
      <c r="J42" s="42">
        <v>0.10199999999999999</v>
      </c>
    </row>
    <row r="43" spans="1:10" ht="27.75" customHeight="1" x14ac:dyDescent="0.2">
      <c r="A43" s="141" t="s">
        <v>527</v>
      </c>
      <c r="B43" s="27" t="s">
        <v>829</v>
      </c>
      <c r="C43" s="143">
        <v>0</v>
      </c>
      <c r="D43" s="110">
        <v>3.444</v>
      </c>
      <c r="E43" s="111">
        <v>0.58499999999999996</v>
      </c>
      <c r="F43" s="112">
        <v>3.9E-2</v>
      </c>
      <c r="G43" s="140">
        <v>9.0299999999999994</v>
      </c>
      <c r="H43" s="140">
        <v>6.15</v>
      </c>
      <c r="I43" s="142">
        <v>6.15</v>
      </c>
      <c r="J43" s="42">
        <v>9.4E-2</v>
      </c>
    </row>
    <row r="44" spans="1:10" ht="27.75" customHeight="1" x14ac:dyDescent="0.2">
      <c r="A44" s="141" t="s">
        <v>528</v>
      </c>
      <c r="B44" s="27" t="s">
        <v>830</v>
      </c>
      <c r="C44" s="143">
        <v>0</v>
      </c>
      <c r="D44" s="110">
        <v>3.444</v>
      </c>
      <c r="E44" s="111">
        <v>0.58499999999999996</v>
      </c>
      <c r="F44" s="112">
        <v>3.9E-2</v>
      </c>
      <c r="G44" s="140">
        <v>47.34</v>
      </c>
      <c r="H44" s="140">
        <v>6.15</v>
      </c>
      <c r="I44" s="142">
        <v>6.15</v>
      </c>
      <c r="J44" s="42">
        <v>9.4E-2</v>
      </c>
    </row>
    <row r="45" spans="1:10" ht="27.75" customHeight="1" x14ac:dyDescent="0.2">
      <c r="A45" s="141" t="s">
        <v>529</v>
      </c>
      <c r="B45" s="27" t="s">
        <v>831</v>
      </c>
      <c r="C45" s="143">
        <v>0</v>
      </c>
      <c r="D45" s="110">
        <v>3.444</v>
      </c>
      <c r="E45" s="111">
        <v>0.58499999999999996</v>
      </c>
      <c r="F45" s="112">
        <v>3.9E-2</v>
      </c>
      <c r="G45" s="140">
        <v>72.73</v>
      </c>
      <c r="H45" s="140">
        <v>6.15</v>
      </c>
      <c r="I45" s="142">
        <v>6.15</v>
      </c>
      <c r="J45" s="42">
        <v>9.4E-2</v>
      </c>
    </row>
    <row r="46" spans="1:10" ht="27.75" customHeight="1" x14ac:dyDescent="0.2">
      <c r="A46" s="141" t="s">
        <v>530</v>
      </c>
      <c r="B46" s="27" t="s">
        <v>832</v>
      </c>
      <c r="C46" s="143">
        <v>0</v>
      </c>
      <c r="D46" s="110">
        <v>3.444</v>
      </c>
      <c r="E46" s="111">
        <v>0.58499999999999996</v>
      </c>
      <c r="F46" s="112">
        <v>3.9E-2</v>
      </c>
      <c r="G46" s="140">
        <v>109.67</v>
      </c>
      <c r="H46" s="140">
        <v>6.15</v>
      </c>
      <c r="I46" s="142">
        <v>6.15</v>
      </c>
      <c r="J46" s="42">
        <v>9.4E-2</v>
      </c>
    </row>
    <row r="47" spans="1:10" ht="27.75" customHeight="1" x14ac:dyDescent="0.2">
      <c r="A47" s="141" t="s">
        <v>531</v>
      </c>
      <c r="B47" s="27" t="s">
        <v>833</v>
      </c>
      <c r="C47" s="143">
        <v>0</v>
      </c>
      <c r="D47" s="110">
        <v>3.444</v>
      </c>
      <c r="E47" s="111">
        <v>0.58499999999999996</v>
      </c>
      <c r="F47" s="112">
        <v>3.9E-2</v>
      </c>
      <c r="G47" s="140">
        <v>218.38</v>
      </c>
      <c r="H47" s="140">
        <v>6.15</v>
      </c>
      <c r="I47" s="142">
        <v>6.15</v>
      </c>
      <c r="J47" s="42">
        <v>9.4E-2</v>
      </c>
    </row>
    <row r="48" spans="1:10" ht="27.75" customHeight="1" x14ac:dyDescent="0.2">
      <c r="A48" s="141" t="s">
        <v>532</v>
      </c>
      <c r="B48" s="27" t="s">
        <v>834</v>
      </c>
      <c r="C48" s="143">
        <v>0</v>
      </c>
      <c r="D48" s="110">
        <v>2.2490000000000001</v>
      </c>
      <c r="E48" s="111">
        <v>0.34200000000000003</v>
      </c>
      <c r="F48" s="112">
        <v>0.02</v>
      </c>
      <c r="G48" s="140">
        <v>94.84</v>
      </c>
      <c r="H48" s="140">
        <v>8.1</v>
      </c>
      <c r="I48" s="142">
        <v>8.1</v>
      </c>
      <c r="J48" s="42">
        <v>5.3999999999999999E-2</v>
      </c>
    </row>
    <row r="49" spans="1:10" ht="27.75" customHeight="1" x14ac:dyDescent="0.2">
      <c r="A49" s="141" t="s">
        <v>533</v>
      </c>
      <c r="B49" s="27" t="s">
        <v>835</v>
      </c>
      <c r="C49" s="143">
        <v>0</v>
      </c>
      <c r="D49" s="110">
        <v>2.2490000000000001</v>
      </c>
      <c r="E49" s="111">
        <v>0.34200000000000003</v>
      </c>
      <c r="F49" s="112">
        <v>0.02</v>
      </c>
      <c r="G49" s="140">
        <v>315.14</v>
      </c>
      <c r="H49" s="140">
        <v>8.1</v>
      </c>
      <c r="I49" s="142">
        <v>8.1</v>
      </c>
      <c r="J49" s="42">
        <v>5.3999999999999999E-2</v>
      </c>
    </row>
    <row r="50" spans="1:10" ht="27.75" customHeight="1" x14ac:dyDescent="0.2">
      <c r="A50" s="141" t="s">
        <v>534</v>
      </c>
      <c r="B50" s="27" t="s">
        <v>836</v>
      </c>
      <c r="C50" s="143">
        <v>0</v>
      </c>
      <c r="D50" s="110">
        <v>2.2490000000000001</v>
      </c>
      <c r="E50" s="111">
        <v>0.34200000000000003</v>
      </c>
      <c r="F50" s="112">
        <v>0.02</v>
      </c>
      <c r="G50" s="140">
        <v>733.81</v>
      </c>
      <c r="H50" s="140">
        <v>8.1</v>
      </c>
      <c r="I50" s="142">
        <v>8.1</v>
      </c>
      <c r="J50" s="42">
        <v>5.3999999999999999E-2</v>
      </c>
    </row>
    <row r="51" spans="1:10" ht="27.75" customHeight="1" x14ac:dyDescent="0.2">
      <c r="A51" s="141" t="s">
        <v>535</v>
      </c>
      <c r="B51" s="27" t="s">
        <v>837</v>
      </c>
      <c r="C51" s="143">
        <v>0</v>
      </c>
      <c r="D51" s="110">
        <v>2.2490000000000001</v>
      </c>
      <c r="E51" s="111">
        <v>0.34200000000000003</v>
      </c>
      <c r="F51" s="112">
        <v>0.02</v>
      </c>
      <c r="G51" s="140">
        <v>1502.66</v>
      </c>
      <c r="H51" s="140">
        <v>8.1</v>
      </c>
      <c r="I51" s="142">
        <v>8.1</v>
      </c>
      <c r="J51" s="42">
        <v>5.3999999999999999E-2</v>
      </c>
    </row>
    <row r="52" spans="1:10" ht="27.75" customHeight="1" x14ac:dyDescent="0.2">
      <c r="A52" s="141" t="s">
        <v>536</v>
      </c>
      <c r="B52" s="27" t="s">
        <v>838</v>
      </c>
      <c r="C52" s="143">
        <v>0</v>
      </c>
      <c r="D52" s="110">
        <v>2.2490000000000001</v>
      </c>
      <c r="E52" s="111">
        <v>0.34200000000000003</v>
      </c>
      <c r="F52" s="112">
        <v>0.02</v>
      </c>
      <c r="G52" s="140">
        <v>3849.63</v>
      </c>
      <c r="H52" s="140">
        <v>8.1</v>
      </c>
      <c r="I52" s="142">
        <v>8.1</v>
      </c>
      <c r="J52" s="42">
        <v>5.3999999999999999E-2</v>
      </c>
    </row>
    <row r="53" spans="1:10" ht="27.75" customHeight="1" x14ac:dyDescent="0.2">
      <c r="A53" s="141" t="s">
        <v>454</v>
      </c>
      <c r="B53" s="27" t="s">
        <v>839</v>
      </c>
      <c r="C53" s="143" t="s">
        <v>447</v>
      </c>
      <c r="D53" s="113">
        <v>14.086</v>
      </c>
      <c r="E53" s="114">
        <v>1.952</v>
      </c>
      <c r="F53" s="112">
        <v>0.74399999999999999</v>
      </c>
      <c r="G53" s="173">
        <v>0</v>
      </c>
      <c r="H53" s="173">
        <v>0</v>
      </c>
      <c r="I53" s="173">
        <v>0</v>
      </c>
      <c r="J53" s="173">
        <v>0</v>
      </c>
    </row>
    <row r="54" spans="1:10" ht="27.75" customHeight="1" x14ac:dyDescent="0.2">
      <c r="A54" s="141" t="s">
        <v>455</v>
      </c>
      <c r="B54" s="27" t="s">
        <v>840</v>
      </c>
      <c r="C54" s="143">
        <v>0</v>
      </c>
      <c r="D54" s="110">
        <v>-6.7439999999999998</v>
      </c>
      <c r="E54" s="111">
        <v>-1.276</v>
      </c>
      <c r="F54" s="112">
        <v>-9.4E-2</v>
      </c>
      <c r="G54" s="140">
        <v>0</v>
      </c>
      <c r="H54" s="173">
        <v>0</v>
      </c>
      <c r="I54" s="173">
        <v>0</v>
      </c>
      <c r="J54" s="173">
        <v>0</v>
      </c>
    </row>
    <row r="55" spans="1:10" ht="27.75" customHeight="1" x14ac:dyDescent="0.2">
      <c r="A55" s="141" t="s">
        <v>456</v>
      </c>
      <c r="B55" s="27" t="s">
        <v>841</v>
      </c>
      <c r="C55" s="143">
        <v>0</v>
      </c>
      <c r="D55" s="110">
        <v>-5.5910000000000002</v>
      </c>
      <c r="E55" s="111">
        <v>-1.0369999999999999</v>
      </c>
      <c r="F55" s="112">
        <v>-7.4999999999999997E-2</v>
      </c>
      <c r="G55" s="140">
        <v>0</v>
      </c>
      <c r="H55" s="173">
        <v>0</v>
      </c>
      <c r="I55" s="173">
        <v>0</v>
      </c>
      <c r="J55" s="173">
        <v>0</v>
      </c>
    </row>
    <row r="56" spans="1:10" ht="27.75" customHeight="1" x14ac:dyDescent="0.2">
      <c r="A56" s="141" t="s">
        <v>457</v>
      </c>
      <c r="B56" s="27" t="s">
        <v>842</v>
      </c>
      <c r="C56" s="143">
        <v>0</v>
      </c>
      <c r="D56" s="110">
        <v>-6.7439999999999998</v>
      </c>
      <c r="E56" s="111">
        <v>-1.276</v>
      </c>
      <c r="F56" s="112">
        <v>-9.4E-2</v>
      </c>
      <c r="G56" s="140">
        <v>0</v>
      </c>
      <c r="H56" s="173">
        <v>0</v>
      </c>
      <c r="I56" s="173">
        <v>0</v>
      </c>
      <c r="J56" s="42">
        <v>0.216</v>
      </c>
    </row>
    <row r="57" spans="1:10" ht="27.75" customHeight="1" x14ac:dyDescent="0.2">
      <c r="A57" s="141" t="s">
        <v>458</v>
      </c>
      <c r="B57" s="27" t="s">
        <v>843</v>
      </c>
      <c r="C57" s="143">
        <v>0</v>
      </c>
      <c r="D57" s="110">
        <v>-5.5910000000000002</v>
      </c>
      <c r="E57" s="111">
        <v>-1.0369999999999999</v>
      </c>
      <c r="F57" s="112">
        <v>-7.4999999999999997E-2</v>
      </c>
      <c r="G57" s="140">
        <v>0</v>
      </c>
      <c r="H57" s="173">
        <v>0</v>
      </c>
      <c r="I57" s="173">
        <v>0</v>
      </c>
      <c r="J57" s="42">
        <v>0.16</v>
      </c>
    </row>
    <row r="58" spans="1:10" ht="27.75" customHeight="1" x14ac:dyDescent="0.2">
      <c r="A58" s="141" t="s">
        <v>459</v>
      </c>
      <c r="B58" s="27" t="s">
        <v>844</v>
      </c>
      <c r="C58" s="143">
        <v>0</v>
      </c>
      <c r="D58" s="110">
        <v>-3.4140000000000001</v>
      </c>
      <c r="E58" s="111">
        <v>-0.57999999999999996</v>
      </c>
      <c r="F58" s="112">
        <v>-3.9E-2</v>
      </c>
      <c r="G58" s="140">
        <v>0</v>
      </c>
      <c r="H58" s="173">
        <v>0</v>
      </c>
      <c r="I58" s="173">
        <v>0</v>
      </c>
      <c r="J58" s="42">
        <v>0.13300000000000001</v>
      </c>
    </row>
    <row r="59" spans="1:10" ht="27.75" customHeight="1" x14ac:dyDescent="0.2">
      <c r="A59" s="138" t="s">
        <v>650</v>
      </c>
      <c r="B59" s="27" t="s">
        <v>845</v>
      </c>
      <c r="C59" s="143" t="s">
        <v>619</v>
      </c>
      <c r="D59" s="110">
        <v>4.3390000000000004</v>
      </c>
      <c r="E59" s="111">
        <v>0.82099999999999995</v>
      </c>
      <c r="F59" s="112">
        <v>0.06</v>
      </c>
      <c r="G59" s="140">
        <v>3.62</v>
      </c>
      <c r="H59" s="173">
        <v>0</v>
      </c>
      <c r="I59" s="173">
        <v>0</v>
      </c>
      <c r="J59" s="173">
        <v>0</v>
      </c>
    </row>
    <row r="60" spans="1:10" ht="27.75" customHeight="1" x14ac:dyDescent="0.2">
      <c r="A60" s="138" t="s">
        <v>681</v>
      </c>
      <c r="B60" s="27" t="s">
        <v>846</v>
      </c>
      <c r="C60" s="143" t="s">
        <v>445</v>
      </c>
      <c r="D60" s="110">
        <v>4.3390000000000004</v>
      </c>
      <c r="E60" s="111">
        <v>0.82099999999999995</v>
      </c>
      <c r="F60" s="112">
        <v>0.06</v>
      </c>
      <c r="G60" s="173">
        <v>0</v>
      </c>
      <c r="H60" s="173">
        <v>0</v>
      </c>
      <c r="I60" s="173">
        <v>0</v>
      </c>
      <c r="J60" s="173">
        <v>0</v>
      </c>
    </row>
    <row r="61" spans="1:10" ht="27.75" customHeight="1" x14ac:dyDescent="0.2">
      <c r="A61" s="138" t="s">
        <v>651</v>
      </c>
      <c r="B61" s="27" t="s">
        <v>847</v>
      </c>
      <c r="C61" s="143" t="s">
        <v>618</v>
      </c>
      <c r="D61" s="110">
        <v>4.4429999999999996</v>
      </c>
      <c r="E61" s="111">
        <v>0.84</v>
      </c>
      <c r="F61" s="112">
        <v>6.2E-2</v>
      </c>
      <c r="G61" s="140">
        <v>4.9000000000000004</v>
      </c>
      <c r="H61" s="173">
        <v>0</v>
      </c>
      <c r="I61" s="173">
        <v>0</v>
      </c>
      <c r="J61" s="173">
        <v>0</v>
      </c>
    </row>
    <row r="62" spans="1:10" ht="27.75" customHeight="1" x14ac:dyDescent="0.2">
      <c r="A62" s="138" t="s">
        <v>652</v>
      </c>
      <c r="B62" s="27" t="s">
        <v>848</v>
      </c>
      <c r="C62" s="143" t="s">
        <v>618</v>
      </c>
      <c r="D62" s="110">
        <v>4.4429999999999996</v>
      </c>
      <c r="E62" s="111">
        <v>0.84</v>
      </c>
      <c r="F62" s="112">
        <v>6.2E-2</v>
      </c>
      <c r="G62" s="140">
        <v>5.99</v>
      </c>
      <c r="H62" s="173">
        <v>0</v>
      </c>
      <c r="I62" s="173">
        <v>0</v>
      </c>
      <c r="J62" s="173">
        <v>0</v>
      </c>
    </row>
    <row r="63" spans="1:10" ht="27.75" customHeight="1" x14ac:dyDescent="0.2">
      <c r="A63" s="138" t="s">
        <v>653</v>
      </c>
      <c r="B63" s="27" t="s">
        <v>849</v>
      </c>
      <c r="C63" s="143" t="s">
        <v>618</v>
      </c>
      <c r="D63" s="110">
        <v>4.4429999999999996</v>
      </c>
      <c r="E63" s="111">
        <v>0.84</v>
      </c>
      <c r="F63" s="112">
        <v>6.2E-2</v>
      </c>
      <c r="G63" s="140">
        <v>6.71</v>
      </c>
      <c r="H63" s="173">
        <v>0</v>
      </c>
      <c r="I63" s="173">
        <v>0</v>
      </c>
      <c r="J63" s="173">
        <v>0</v>
      </c>
    </row>
    <row r="64" spans="1:10" ht="27.75" customHeight="1" x14ac:dyDescent="0.2">
      <c r="A64" s="138" t="s">
        <v>654</v>
      </c>
      <c r="B64" s="27" t="s">
        <v>850</v>
      </c>
      <c r="C64" s="143" t="s">
        <v>618</v>
      </c>
      <c r="D64" s="110">
        <v>4.4429999999999996</v>
      </c>
      <c r="E64" s="111">
        <v>0.84</v>
      </c>
      <c r="F64" s="112">
        <v>6.2E-2</v>
      </c>
      <c r="G64" s="140">
        <v>8.77</v>
      </c>
      <c r="H64" s="173">
        <v>0</v>
      </c>
      <c r="I64" s="173">
        <v>0</v>
      </c>
      <c r="J64" s="173">
        <v>0</v>
      </c>
    </row>
    <row r="65" spans="1:10" ht="27.75" customHeight="1" x14ac:dyDescent="0.2">
      <c r="A65" s="138" t="s">
        <v>655</v>
      </c>
      <c r="B65" s="27" t="s">
        <v>851</v>
      </c>
      <c r="C65" s="143" t="s">
        <v>618</v>
      </c>
      <c r="D65" s="110">
        <v>4.4429999999999996</v>
      </c>
      <c r="E65" s="111">
        <v>0.84</v>
      </c>
      <c r="F65" s="112">
        <v>6.2E-2</v>
      </c>
      <c r="G65" s="140">
        <v>15.59</v>
      </c>
      <c r="H65" s="173">
        <v>0</v>
      </c>
      <c r="I65" s="173">
        <v>0</v>
      </c>
      <c r="J65" s="173">
        <v>0</v>
      </c>
    </row>
    <row r="66" spans="1:10" ht="27.75" customHeight="1" x14ac:dyDescent="0.2">
      <c r="A66" s="138" t="s">
        <v>460</v>
      </c>
      <c r="B66" s="27" t="s">
        <v>852</v>
      </c>
      <c r="C66" s="143" t="s">
        <v>446</v>
      </c>
      <c r="D66" s="110">
        <v>4.4429999999999996</v>
      </c>
      <c r="E66" s="111">
        <v>0.84</v>
      </c>
      <c r="F66" s="112">
        <v>6.2E-2</v>
      </c>
      <c r="G66" s="173">
        <v>0</v>
      </c>
      <c r="H66" s="173">
        <v>0</v>
      </c>
      <c r="I66" s="173">
        <v>0</v>
      </c>
      <c r="J66" s="173">
        <v>0</v>
      </c>
    </row>
    <row r="67" spans="1:10" ht="27.75" customHeight="1" x14ac:dyDescent="0.2">
      <c r="A67" s="138" t="s">
        <v>597</v>
      </c>
      <c r="B67" s="27" t="s">
        <v>853</v>
      </c>
      <c r="C67" s="143">
        <v>0</v>
      </c>
      <c r="D67" s="110">
        <v>2.7970000000000002</v>
      </c>
      <c r="E67" s="111">
        <v>0.51300000000000001</v>
      </c>
      <c r="F67" s="112">
        <v>3.6999999999999998E-2</v>
      </c>
      <c r="G67" s="140">
        <v>5.99</v>
      </c>
      <c r="H67" s="140">
        <v>3.26</v>
      </c>
      <c r="I67" s="142">
        <v>3.26</v>
      </c>
      <c r="J67" s="42">
        <v>7.8E-2</v>
      </c>
    </row>
    <row r="68" spans="1:10" ht="27.75" customHeight="1" x14ac:dyDescent="0.2">
      <c r="A68" s="138" t="s">
        <v>598</v>
      </c>
      <c r="B68" s="27" t="s">
        <v>854</v>
      </c>
      <c r="C68" s="143">
        <v>0</v>
      </c>
      <c r="D68" s="110">
        <v>2.7970000000000002</v>
      </c>
      <c r="E68" s="111">
        <v>0.51300000000000001</v>
      </c>
      <c r="F68" s="112">
        <v>3.6999999999999998E-2</v>
      </c>
      <c r="G68" s="140">
        <v>25.83</v>
      </c>
      <c r="H68" s="140">
        <v>3.26</v>
      </c>
      <c r="I68" s="142">
        <v>3.26</v>
      </c>
      <c r="J68" s="42">
        <v>7.8E-2</v>
      </c>
    </row>
    <row r="69" spans="1:10" ht="27.75" customHeight="1" x14ac:dyDescent="0.2">
      <c r="A69" s="138" t="s">
        <v>599</v>
      </c>
      <c r="B69" s="27" t="s">
        <v>855</v>
      </c>
      <c r="C69" s="143">
        <v>0</v>
      </c>
      <c r="D69" s="110">
        <v>2.7970000000000002</v>
      </c>
      <c r="E69" s="111">
        <v>0.51300000000000001</v>
      </c>
      <c r="F69" s="112">
        <v>3.6999999999999998E-2</v>
      </c>
      <c r="G69" s="140">
        <v>38.99</v>
      </c>
      <c r="H69" s="140">
        <v>3.26</v>
      </c>
      <c r="I69" s="142">
        <v>3.26</v>
      </c>
      <c r="J69" s="42">
        <v>7.8E-2</v>
      </c>
    </row>
    <row r="70" spans="1:10" ht="27.75" customHeight="1" x14ac:dyDescent="0.2">
      <c r="A70" s="138" t="s">
        <v>600</v>
      </c>
      <c r="B70" s="27" t="s">
        <v>856</v>
      </c>
      <c r="C70" s="143">
        <v>0</v>
      </c>
      <c r="D70" s="110">
        <v>2.7970000000000002</v>
      </c>
      <c r="E70" s="111">
        <v>0.51300000000000001</v>
      </c>
      <c r="F70" s="112">
        <v>3.6999999999999998E-2</v>
      </c>
      <c r="G70" s="140">
        <v>58.13</v>
      </c>
      <c r="H70" s="140">
        <v>3.26</v>
      </c>
      <c r="I70" s="142">
        <v>3.26</v>
      </c>
      <c r="J70" s="42">
        <v>7.8E-2</v>
      </c>
    </row>
    <row r="71" spans="1:10" ht="27.75" customHeight="1" x14ac:dyDescent="0.2">
      <c r="A71" s="138" t="s">
        <v>601</v>
      </c>
      <c r="B71" s="27" t="s">
        <v>857</v>
      </c>
      <c r="C71" s="143">
        <v>0</v>
      </c>
      <c r="D71" s="110">
        <v>2.7970000000000002</v>
      </c>
      <c r="E71" s="111">
        <v>0.51300000000000001</v>
      </c>
      <c r="F71" s="112">
        <v>3.6999999999999998E-2</v>
      </c>
      <c r="G71" s="140">
        <v>114.45</v>
      </c>
      <c r="H71" s="140">
        <v>3.26</v>
      </c>
      <c r="I71" s="142">
        <v>3.26</v>
      </c>
      <c r="J71" s="42">
        <v>7.8E-2</v>
      </c>
    </row>
    <row r="72" spans="1:10" ht="27.75" customHeight="1" x14ac:dyDescent="0.2">
      <c r="A72" s="138" t="s">
        <v>602</v>
      </c>
      <c r="B72" s="27" t="s">
        <v>858</v>
      </c>
      <c r="C72" s="143">
        <v>0</v>
      </c>
      <c r="D72" s="110">
        <v>2.593</v>
      </c>
      <c r="E72" s="111">
        <v>0.44</v>
      </c>
      <c r="F72" s="112">
        <v>2.9000000000000001E-2</v>
      </c>
      <c r="G72" s="140">
        <v>6.79</v>
      </c>
      <c r="H72" s="140">
        <v>4.63</v>
      </c>
      <c r="I72" s="142">
        <v>4.63</v>
      </c>
      <c r="J72" s="42">
        <v>7.0999999999999994E-2</v>
      </c>
    </row>
    <row r="73" spans="1:10" ht="27.75" customHeight="1" x14ac:dyDescent="0.2">
      <c r="A73" s="138" t="s">
        <v>603</v>
      </c>
      <c r="B73" s="27" t="s">
        <v>859</v>
      </c>
      <c r="C73" s="143">
        <v>0</v>
      </c>
      <c r="D73" s="110">
        <v>2.593</v>
      </c>
      <c r="E73" s="111">
        <v>0.44</v>
      </c>
      <c r="F73" s="112">
        <v>2.9000000000000001E-2</v>
      </c>
      <c r="G73" s="140">
        <v>35.630000000000003</v>
      </c>
      <c r="H73" s="140">
        <v>4.63</v>
      </c>
      <c r="I73" s="142">
        <v>4.63</v>
      </c>
      <c r="J73" s="42">
        <v>7.0999999999999994E-2</v>
      </c>
    </row>
    <row r="74" spans="1:10" ht="27.75" customHeight="1" x14ac:dyDescent="0.2">
      <c r="A74" s="138" t="s">
        <v>604</v>
      </c>
      <c r="B74" s="27" t="s">
        <v>860</v>
      </c>
      <c r="C74" s="143">
        <v>0</v>
      </c>
      <c r="D74" s="110">
        <v>2.593</v>
      </c>
      <c r="E74" s="111">
        <v>0.44</v>
      </c>
      <c r="F74" s="112">
        <v>2.9000000000000001E-2</v>
      </c>
      <c r="G74" s="140">
        <v>54.74</v>
      </c>
      <c r="H74" s="140">
        <v>4.63</v>
      </c>
      <c r="I74" s="142">
        <v>4.63</v>
      </c>
      <c r="J74" s="42">
        <v>7.0999999999999994E-2</v>
      </c>
    </row>
    <row r="75" spans="1:10" ht="27.75" customHeight="1" x14ac:dyDescent="0.2">
      <c r="A75" s="138" t="s">
        <v>605</v>
      </c>
      <c r="B75" s="27" t="s">
        <v>861</v>
      </c>
      <c r="C75" s="143">
        <v>0</v>
      </c>
      <c r="D75" s="110">
        <v>2.593</v>
      </c>
      <c r="E75" s="111">
        <v>0.44</v>
      </c>
      <c r="F75" s="112">
        <v>2.9000000000000001E-2</v>
      </c>
      <c r="G75" s="140">
        <v>82.55</v>
      </c>
      <c r="H75" s="140">
        <v>4.63</v>
      </c>
      <c r="I75" s="142">
        <v>4.63</v>
      </c>
      <c r="J75" s="42">
        <v>7.0999999999999994E-2</v>
      </c>
    </row>
    <row r="76" spans="1:10" ht="27.75" customHeight="1" x14ac:dyDescent="0.2">
      <c r="A76" s="138" t="s">
        <v>606</v>
      </c>
      <c r="B76" s="27" t="s">
        <v>862</v>
      </c>
      <c r="C76" s="143">
        <v>0</v>
      </c>
      <c r="D76" s="110">
        <v>2.593</v>
      </c>
      <c r="E76" s="111">
        <v>0.44</v>
      </c>
      <c r="F76" s="112">
        <v>2.9000000000000001E-2</v>
      </c>
      <c r="G76" s="140">
        <v>164.37</v>
      </c>
      <c r="H76" s="140">
        <v>4.63</v>
      </c>
      <c r="I76" s="142">
        <v>4.63</v>
      </c>
      <c r="J76" s="42">
        <v>7.0999999999999994E-2</v>
      </c>
    </row>
    <row r="77" spans="1:10" ht="27.75" customHeight="1" x14ac:dyDescent="0.2">
      <c r="A77" s="138" t="s">
        <v>607</v>
      </c>
      <c r="B77" s="27" t="s">
        <v>863</v>
      </c>
      <c r="C77" s="143">
        <v>0</v>
      </c>
      <c r="D77" s="110">
        <v>1.679</v>
      </c>
      <c r="E77" s="111">
        <v>0.255</v>
      </c>
      <c r="F77" s="112">
        <v>1.4999999999999999E-2</v>
      </c>
      <c r="G77" s="140">
        <v>70.790000000000006</v>
      </c>
      <c r="H77" s="140">
        <v>6.05</v>
      </c>
      <c r="I77" s="142">
        <v>6.05</v>
      </c>
      <c r="J77" s="42">
        <v>0.04</v>
      </c>
    </row>
    <row r="78" spans="1:10" ht="27.75" customHeight="1" x14ac:dyDescent="0.2">
      <c r="A78" s="138" t="s">
        <v>608</v>
      </c>
      <c r="B78" s="27" t="s">
        <v>864</v>
      </c>
      <c r="C78" s="143">
        <v>0</v>
      </c>
      <c r="D78" s="110">
        <v>1.679</v>
      </c>
      <c r="E78" s="111">
        <v>0.255</v>
      </c>
      <c r="F78" s="112">
        <v>1.4999999999999999E-2</v>
      </c>
      <c r="G78" s="140">
        <v>235.25</v>
      </c>
      <c r="H78" s="140">
        <v>6.05</v>
      </c>
      <c r="I78" s="142">
        <v>6.05</v>
      </c>
      <c r="J78" s="42">
        <v>0.04</v>
      </c>
    </row>
    <row r="79" spans="1:10" ht="27.75" customHeight="1" x14ac:dyDescent="0.2">
      <c r="A79" s="138" t="s">
        <v>609</v>
      </c>
      <c r="B79" s="27" t="s">
        <v>865</v>
      </c>
      <c r="C79" s="143">
        <v>0</v>
      </c>
      <c r="D79" s="110">
        <v>1.679</v>
      </c>
      <c r="E79" s="111">
        <v>0.255</v>
      </c>
      <c r="F79" s="112">
        <v>1.4999999999999999E-2</v>
      </c>
      <c r="G79" s="140">
        <v>547.79</v>
      </c>
      <c r="H79" s="140">
        <v>6.05</v>
      </c>
      <c r="I79" s="142">
        <v>6.05</v>
      </c>
      <c r="J79" s="42">
        <v>0.04</v>
      </c>
    </row>
    <row r="80" spans="1:10" ht="27.75" customHeight="1" x14ac:dyDescent="0.2">
      <c r="A80" s="138" t="s">
        <v>610</v>
      </c>
      <c r="B80" s="27" t="s">
        <v>866</v>
      </c>
      <c r="C80" s="143">
        <v>0</v>
      </c>
      <c r="D80" s="110">
        <v>1.679</v>
      </c>
      <c r="E80" s="111">
        <v>0.255</v>
      </c>
      <c r="F80" s="112">
        <v>1.4999999999999999E-2</v>
      </c>
      <c r="G80" s="140">
        <v>1121.74</v>
      </c>
      <c r="H80" s="140">
        <v>6.05</v>
      </c>
      <c r="I80" s="142">
        <v>6.05</v>
      </c>
      <c r="J80" s="42">
        <v>0.04</v>
      </c>
    </row>
    <row r="81" spans="1:10" ht="27.75" customHeight="1" x14ac:dyDescent="0.2">
      <c r="A81" s="138" t="s">
        <v>611</v>
      </c>
      <c r="B81" s="27" t="s">
        <v>867</v>
      </c>
      <c r="C81" s="143">
        <v>0</v>
      </c>
      <c r="D81" s="110">
        <v>1.679</v>
      </c>
      <c r="E81" s="111">
        <v>0.255</v>
      </c>
      <c r="F81" s="112">
        <v>1.4999999999999999E-2</v>
      </c>
      <c r="G81" s="140">
        <v>2873.78</v>
      </c>
      <c r="H81" s="140">
        <v>6.05</v>
      </c>
      <c r="I81" s="142">
        <v>6.05</v>
      </c>
      <c r="J81" s="42">
        <v>0.04</v>
      </c>
    </row>
    <row r="82" spans="1:10" ht="27.75" customHeight="1" x14ac:dyDescent="0.2">
      <c r="A82" s="138" t="s">
        <v>461</v>
      </c>
      <c r="B82" s="27" t="s">
        <v>868</v>
      </c>
      <c r="C82" s="143" t="s">
        <v>447</v>
      </c>
      <c r="D82" s="113">
        <v>10.784000000000001</v>
      </c>
      <c r="E82" s="114">
        <v>1.4950000000000001</v>
      </c>
      <c r="F82" s="112">
        <v>0.56999999999999995</v>
      </c>
      <c r="G82" s="173">
        <v>0</v>
      </c>
      <c r="H82" s="173">
        <v>0</v>
      </c>
      <c r="I82" s="173">
        <v>0</v>
      </c>
      <c r="J82" s="173">
        <v>0</v>
      </c>
    </row>
    <row r="83" spans="1:10" ht="27.75" customHeight="1" x14ac:dyDescent="0.2">
      <c r="A83" s="138" t="s">
        <v>462</v>
      </c>
      <c r="B83" s="27" t="s">
        <v>869</v>
      </c>
      <c r="C83" s="143">
        <v>0</v>
      </c>
      <c r="D83" s="110">
        <v>-4.1390000000000002</v>
      </c>
      <c r="E83" s="111">
        <v>-0.78300000000000003</v>
      </c>
      <c r="F83" s="112">
        <v>-5.7000000000000002E-2</v>
      </c>
      <c r="G83" s="140">
        <v>0</v>
      </c>
      <c r="H83" s="173">
        <v>0</v>
      </c>
      <c r="I83" s="173">
        <v>0</v>
      </c>
      <c r="J83" s="173">
        <v>0</v>
      </c>
    </row>
    <row r="84" spans="1:10" ht="27.75" customHeight="1" x14ac:dyDescent="0.2">
      <c r="A84" s="138" t="s">
        <v>463</v>
      </c>
      <c r="B84" s="27" t="s">
        <v>870</v>
      </c>
      <c r="C84" s="143">
        <v>0</v>
      </c>
      <c r="D84" s="110">
        <v>-3.86</v>
      </c>
      <c r="E84" s="111">
        <v>-0.71599999999999997</v>
      </c>
      <c r="F84" s="112">
        <v>-5.1999999999999998E-2</v>
      </c>
      <c r="G84" s="140">
        <v>0</v>
      </c>
      <c r="H84" s="173">
        <v>0</v>
      </c>
      <c r="I84" s="173">
        <v>0</v>
      </c>
      <c r="J84" s="173">
        <v>0</v>
      </c>
    </row>
    <row r="85" spans="1:10" ht="27.75" customHeight="1" x14ac:dyDescent="0.2">
      <c r="A85" s="138" t="s">
        <v>464</v>
      </c>
      <c r="B85" s="27" t="s">
        <v>871</v>
      </c>
      <c r="C85" s="143">
        <v>0</v>
      </c>
      <c r="D85" s="110">
        <v>-4.1390000000000002</v>
      </c>
      <c r="E85" s="111">
        <v>-0.78300000000000003</v>
      </c>
      <c r="F85" s="112">
        <v>-5.7000000000000002E-2</v>
      </c>
      <c r="G85" s="140">
        <v>0</v>
      </c>
      <c r="H85" s="173">
        <v>0</v>
      </c>
      <c r="I85" s="173">
        <v>0</v>
      </c>
      <c r="J85" s="42">
        <v>0.13200000000000001</v>
      </c>
    </row>
    <row r="86" spans="1:10" ht="27.75" customHeight="1" x14ac:dyDescent="0.2">
      <c r="A86" s="138" t="s">
        <v>465</v>
      </c>
      <c r="B86" s="27" t="s">
        <v>872</v>
      </c>
      <c r="C86" s="143">
        <v>0</v>
      </c>
      <c r="D86" s="110">
        <v>-3.86</v>
      </c>
      <c r="E86" s="111">
        <v>-0.71599999999999997</v>
      </c>
      <c r="F86" s="112">
        <v>-5.1999999999999998E-2</v>
      </c>
      <c r="G86" s="140">
        <v>0</v>
      </c>
      <c r="H86" s="173">
        <v>0</v>
      </c>
      <c r="I86" s="173">
        <v>0</v>
      </c>
      <c r="J86" s="42">
        <v>0.111</v>
      </c>
    </row>
    <row r="87" spans="1:10" ht="27.75" customHeight="1" x14ac:dyDescent="0.2">
      <c r="A87" s="138" t="s">
        <v>466</v>
      </c>
      <c r="B87" s="27" t="s">
        <v>873</v>
      </c>
      <c r="C87" s="143">
        <v>0</v>
      </c>
      <c r="D87" s="110">
        <v>-3.4140000000000001</v>
      </c>
      <c r="E87" s="111">
        <v>-0.57999999999999996</v>
      </c>
      <c r="F87" s="112">
        <v>-3.9E-2</v>
      </c>
      <c r="G87" s="140">
        <v>64.19</v>
      </c>
      <c r="H87" s="173">
        <v>0</v>
      </c>
      <c r="I87" s="173">
        <v>0</v>
      </c>
      <c r="J87" s="42">
        <v>0.13300000000000001</v>
      </c>
    </row>
    <row r="88" spans="1:10" ht="27.75" customHeight="1" x14ac:dyDescent="0.2">
      <c r="A88" s="138" t="s">
        <v>656</v>
      </c>
      <c r="B88" s="27"/>
      <c r="C88" s="143" t="s">
        <v>619</v>
      </c>
      <c r="D88" s="110">
        <v>3.766</v>
      </c>
      <c r="E88" s="111">
        <v>0.71199999999999997</v>
      </c>
      <c r="F88" s="112">
        <v>5.1999999999999998E-2</v>
      </c>
      <c r="G88" s="140">
        <v>3.14</v>
      </c>
      <c r="H88" s="173">
        <v>0</v>
      </c>
      <c r="I88" s="173">
        <v>0</v>
      </c>
      <c r="J88" s="173">
        <v>0</v>
      </c>
    </row>
    <row r="89" spans="1:10" ht="27.75" customHeight="1" x14ac:dyDescent="0.2">
      <c r="A89" s="138" t="s">
        <v>682</v>
      </c>
      <c r="B89" s="27"/>
      <c r="C89" s="143" t="s">
        <v>445</v>
      </c>
      <c r="D89" s="110">
        <v>3.766</v>
      </c>
      <c r="E89" s="111">
        <v>0.71199999999999997</v>
      </c>
      <c r="F89" s="112">
        <v>5.1999999999999998E-2</v>
      </c>
      <c r="G89" s="173">
        <v>0</v>
      </c>
      <c r="H89" s="173">
        <v>0</v>
      </c>
      <c r="I89" s="173">
        <v>0</v>
      </c>
      <c r="J89" s="173">
        <v>0</v>
      </c>
    </row>
    <row r="90" spans="1:10" ht="27.75" customHeight="1" x14ac:dyDescent="0.2">
      <c r="A90" s="138" t="s">
        <v>657</v>
      </c>
      <c r="B90" s="27"/>
      <c r="C90" s="143" t="s">
        <v>618</v>
      </c>
      <c r="D90" s="110">
        <v>3.8559999999999999</v>
      </c>
      <c r="E90" s="111">
        <v>0.72899999999999998</v>
      </c>
      <c r="F90" s="112">
        <v>5.2999999999999999E-2</v>
      </c>
      <c r="G90" s="140">
        <v>4.25</v>
      </c>
      <c r="H90" s="173">
        <v>0</v>
      </c>
      <c r="I90" s="173">
        <v>0</v>
      </c>
      <c r="J90" s="173">
        <v>0</v>
      </c>
    </row>
    <row r="91" spans="1:10" ht="27.75" customHeight="1" x14ac:dyDescent="0.2">
      <c r="A91" s="138" t="s">
        <v>658</v>
      </c>
      <c r="B91" s="27"/>
      <c r="C91" s="143" t="s">
        <v>618</v>
      </c>
      <c r="D91" s="110">
        <v>3.8559999999999999</v>
      </c>
      <c r="E91" s="111">
        <v>0.72899999999999998</v>
      </c>
      <c r="F91" s="112">
        <v>5.2999999999999999E-2</v>
      </c>
      <c r="G91" s="140">
        <v>5.19</v>
      </c>
      <c r="H91" s="173">
        <v>0</v>
      </c>
      <c r="I91" s="173">
        <v>0</v>
      </c>
      <c r="J91" s="173">
        <v>0</v>
      </c>
    </row>
    <row r="92" spans="1:10" ht="27.75" customHeight="1" x14ac:dyDescent="0.2">
      <c r="A92" s="138" t="s">
        <v>659</v>
      </c>
      <c r="B92" s="27"/>
      <c r="C92" s="143" t="s">
        <v>618</v>
      </c>
      <c r="D92" s="110">
        <v>3.8559999999999999</v>
      </c>
      <c r="E92" s="111">
        <v>0.72899999999999998</v>
      </c>
      <c r="F92" s="112">
        <v>5.2999999999999999E-2</v>
      </c>
      <c r="G92" s="140">
        <v>5.82</v>
      </c>
      <c r="H92" s="173">
        <v>0</v>
      </c>
      <c r="I92" s="173">
        <v>0</v>
      </c>
      <c r="J92" s="173">
        <v>0</v>
      </c>
    </row>
    <row r="93" spans="1:10" ht="27.75" customHeight="1" x14ac:dyDescent="0.2">
      <c r="A93" s="138" t="s">
        <v>660</v>
      </c>
      <c r="B93" s="27"/>
      <c r="C93" s="143" t="s">
        <v>618</v>
      </c>
      <c r="D93" s="110">
        <v>3.8559999999999999</v>
      </c>
      <c r="E93" s="111">
        <v>0.72899999999999998</v>
      </c>
      <c r="F93" s="112">
        <v>5.2999999999999999E-2</v>
      </c>
      <c r="G93" s="140">
        <v>7.61</v>
      </c>
      <c r="H93" s="173">
        <v>0</v>
      </c>
      <c r="I93" s="173">
        <v>0</v>
      </c>
      <c r="J93" s="173">
        <v>0</v>
      </c>
    </row>
    <row r="94" spans="1:10" ht="27.75" customHeight="1" x14ac:dyDescent="0.2">
      <c r="A94" s="138" t="s">
        <v>661</v>
      </c>
      <c r="B94" s="27"/>
      <c r="C94" s="143" t="s">
        <v>618</v>
      </c>
      <c r="D94" s="110">
        <v>3.8559999999999999</v>
      </c>
      <c r="E94" s="111">
        <v>0.72899999999999998</v>
      </c>
      <c r="F94" s="112">
        <v>5.2999999999999999E-2</v>
      </c>
      <c r="G94" s="140">
        <v>13.52</v>
      </c>
      <c r="H94" s="173">
        <v>0</v>
      </c>
      <c r="I94" s="173">
        <v>0</v>
      </c>
      <c r="J94" s="173">
        <v>0</v>
      </c>
    </row>
    <row r="95" spans="1:10" ht="27.75" customHeight="1" x14ac:dyDescent="0.2">
      <c r="A95" s="138" t="s">
        <v>467</v>
      </c>
      <c r="B95" s="27"/>
      <c r="C95" s="143" t="s">
        <v>446</v>
      </c>
      <c r="D95" s="110">
        <v>3.8559999999999999</v>
      </c>
      <c r="E95" s="111">
        <v>0.72899999999999998</v>
      </c>
      <c r="F95" s="112">
        <v>5.2999999999999999E-2</v>
      </c>
      <c r="G95" s="173">
        <v>0</v>
      </c>
      <c r="H95" s="173">
        <v>0</v>
      </c>
      <c r="I95" s="173">
        <v>0</v>
      </c>
      <c r="J95" s="173">
        <v>0</v>
      </c>
    </row>
    <row r="96" spans="1:10" ht="27.75" customHeight="1" x14ac:dyDescent="0.2">
      <c r="A96" s="138" t="s">
        <v>582</v>
      </c>
      <c r="B96" s="27"/>
      <c r="C96" s="143">
        <v>0</v>
      </c>
      <c r="D96" s="110">
        <v>2.427</v>
      </c>
      <c r="E96" s="111">
        <v>0.44500000000000001</v>
      </c>
      <c r="F96" s="112">
        <v>3.2000000000000001E-2</v>
      </c>
      <c r="G96" s="140">
        <v>5.19</v>
      </c>
      <c r="H96" s="140">
        <v>2.83</v>
      </c>
      <c r="I96" s="142">
        <v>2.83</v>
      </c>
      <c r="J96" s="42">
        <v>6.7000000000000004E-2</v>
      </c>
    </row>
    <row r="97" spans="1:10" ht="27.75" customHeight="1" x14ac:dyDescent="0.2">
      <c r="A97" s="138" t="s">
        <v>583</v>
      </c>
      <c r="B97" s="27"/>
      <c r="C97" s="143">
        <v>0</v>
      </c>
      <c r="D97" s="110">
        <v>2.427</v>
      </c>
      <c r="E97" s="111">
        <v>0.44500000000000001</v>
      </c>
      <c r="F97" s="112">
        <v>3.2000000000000001E-2</v>
      </c>
      <c r="G97" s="140">
        <v>22.42</v>
      </c>
      <c r="H97" s="140">
        <v>2.83</v>
      </c>
      <c r="I97" s="142">
        <v>2.83</v>
      </c>
      <c r="J97" s="42">
        <v>6.7000000000000004E-2</v>
      </c>
    </row>
    <row r="98" spans="1:10" ht="27.75" customHeight="1" x14ac:dyDescent="0.2">
      <c r="A98" s="138" t="s">
        <v>584</v>
      </c>
      <c r="B98" s="27"/>
      <c r="C98" s="143">
        <v>0</v>
      </c>
      <c r="D98" s="110">
        <v>2.427</v>
      </c>
      <c r="E98" s="111">
        <v>0.44500000000000001</v>
      </c>
      <c r="F98" s="112">
        <v>3.2000000000000001E-2</v>
      </c>
      <c r="G98" s="140">
        <v>33.840000000000003</v>
      </c>
      <c r="H98" s="140">
        <v>2.83</v>
      </c>
      <c r="I98" s="142">
        <v>2.83</v>
      </c>
      <c r="J98" s="42">
        <v>6.7000000000000004E-2</v>
      </c>
    </row>
    <row r="99" spans="1:10" ht="27.75" customHeight="1" x14ac:dyDescent="0.2">
      <c r="A99" s="138" t="s">
        <v>585</v>
      </c>
      <c r="B99" s="27"/>
      <c r="C99" s="143">
        <v>0</v>
      </c>
      <c r="D99" s="110">
        <v>2.427</v>
      </c>
      <c r="E99" s="111">
        <v>0.44500000000000001</v>
      </c>
      <c r="F99" s="112">
        <v>3.2000000000000001E-2</v>
      </c>
      <c r="G99" s="140">
        <v>50.45</v>
      </c>
      <c r="H99" s="140">
        <v>2.83</v>
      </c>
      <c r="I99" s="142">
        <v>2.83</v>
      </c>
      <c r="J99" s="42">
        <v>6.7000000000000004E-2</v>
      </c>
    </row>
    <row r="100" spans="1:10" ht="27.75" customHeight="1" x14ac:dyDescent="0.2">
      <c r="A100" s="138" t="s">
        <v>586</v>
      </c>
      <c r="B100" s="27"/>
      <c r="C100" s="143">
        <v>0</v>
      </c>
      <c r="D100" s="110">
        <v>2.427</v>
      </c>
      <c r="E100" s="111">
        <v>0.44500000000000001</v>
      </c>
      <c r="F100" s="112">
        <v>3.2000000000000001E-2</v>
      </c>
      <c r="G100" s="140">
        <v>99.33</v>
      </c>
      <c r="H100" s="140">
        <v>2.83</v>
      </c>
      <c r="I100" s="142">
        <v>2.83</v>
      </c>
      <c r="J100" s="42">
        <v>6.7000000000000004E-2</v>
      </c>
    </row>
    <row r="101" spans="1:10" ht="27.75" customHeight="1" x14ac:dyDescent="0.2">
      <c r="A101" s="138" t="s">
        <v>587</v>
      </c>
      <c r="B101" s="27"/>
      <c r="C101" s="143">
        <v>0</v>
      </c>
      <c r="D101" s="110">
        <v>2.25</v>
      </c>
      <c r="E101" s="111">
        <v>0.38200000000000001</v>
      </c>
      <c r="F101" s="112">
        <v>2.5000000000000001E-2</v>
      </c>
      <c r="G101" s="140">
        <v>5.89</v>
      </c>
      <c r="H101" s="140">
        <v>4.0199999999999996</v>
      </c>
      <c r="I101" s="142">
        <v>4.0199999999999996</v>
      </c>
      <c r="J101" s="42">
        <v>6.2E-2</v>
      </c>
    </row>
    <row r="102" spans="1:10" ht="27.75" customHeight="1" x14ac:dyDescent="0.2">
      <c r="A102" s="138" t="s">
        <v>588</v>
      </c>
      <c r="B102" s="27"/>
      <c r="C102" s="143">
        <v>0</v>
      </c>
      <c r="D102" s="110">
        <v>2.25</v>
      </c>
      <c r="E102" s="111">
        <v>0.38200000000000001</v>
      </c>
      <c r="F102" s="112">
        <v>2.5000000000000001E-2</v>
      </c>
      <c r="G102" s="140">
        <v>30.92</v>
      </c>
      <c r="H102" s="140">
        <v>4.0199999999999996</v>
      </c>
      <c r="I102" s="142">
        <v>4.0199999999999996</v>
      </c>
      <c r="J102" s="42">
        <v>6.2E-2</v>
      </c>
    </row>
    <row r="103" spans="1:10" ht="27.75" customHeight="1" x14ac:dyDescent="0.2">
      <c r="A103" s="138" t="s">
        <v>589</v>
      </c>
      <c r="B103" s="27"/>
      <c r="C103" s="143">
        <v>0</v>
      </c>
      <c r="D103" s="110">
        <v>2.25</v>
      </c>
      <c r="E103" s="111">
        <v>0.38200000000000001</v>
      </c>
      <c r="F103" s="112">
        <v>2.5000000000000001E-2</v>
      </c>
      <c r="G103" s="140">
        <v>47.51</v>
      </c>
      <c r="H103" s="140">
        <v>4.0199999999999996</v>
      </c>
      <c r="I103" s="142">
        <v>4.0199999999999996</v>
      </c>
      <c r="J103" s="42">
        <v>6.2E-2</v>
      </c>
    </row>
    <row r="104" spans="1:10" ht="27.75" customHeight="1" x14ac:dyDescent="0.2">
      <c r="A104" s="138" t="s">
        <v>590</v>
      </c>
      <c r="B104" s="27"/>
      <c r="C104" s="143">
        <v>0</v>
      </c>
      <c r="D104" s="110">
        <v>2.25</v>
      </c>
      <c r="E104" s="111">
        <v>0.38200000000000001</v>
      </c>
      <c r="F104" s="112">
        <v>2.5000000000000001E-2</v>
      </c>
      <c r="G104" s="140">
        <v>71.64</v>
      </c>
      <c r="H104" s="140">
        <v>4.0199999999999996</v>
      </c>
      <c r="I104" s="142">
        <v>4.0199999999999996</v>
      </c>
      <c r="J104" s="42">
        <v>6.2E-2</v>
      </c>
    </row>
    <row r="105" spans="1:10" ht="27.75" customHeight="1" x14ac:dyDescent="0.2">
      <c r="A105" s="138" t="s">
        <v>591</v>
      </c>
      <c r="B105" s="27"/>
      <c r="C105" s="143">
        <v>0</v>
      </c>
      <c r="D105" s="110">
        <v>2.25</v>
      </c>
      <c r="E105" s="111">
        <v>0.38200000000000001</v>
      </c>
      <c r="F105" s="112">
        <v>2.5000000000000001E-2</v>
      </c>
      <c r="G105" s="140">
        <v>142.66</v>
      </c>
      <c r="H105" s="140">
        <v>4.0199999999999996</v>
      </c>
      <c r="I105" s="142">
        <v>4.0199999999999996</v>
      </c>
      <c r="J105" s="42">
        <v>6.2E-2</v>
      </c>
    </row>
    <row r="106" spans="1:10" ht="27.75" customHeight="1" x14ac:dyDescent="0.2">
      <c r="A106" s="138" t="s">
        <v>592</v>
      </c>
      <c r="B106" s="27"/>
      <c r="C106" s="143">
        <v>0</v>
      </c>
      <c r="D106" s="110">
        <v>1.4570000000000001</v>
      </c>
      <c r="E106" s="111">
        <v>0.221</v>
      </c>
      <c r="F106" s="112">
        <v>1.2999999999999999E-2</v>
      </c>
      <c r="G106" s="140">
        <v>61.44</v>
      </c>
      <c r="H106" s="140">
        <v>5.25</v>
      </c>
      <c r="I106" s="142">
        <v>5.25</v>
      </c>
      <c r="J106" s="42">
        <v>3.5000000000000003E-2</v>
      </c>
    </row>
    <row r="107" spans="1:10" ht="27.75" customHeight="1" x14ac:dyDescent="0.2">
      <c r="A107" s="138" t="s">
        <v>593</v>
      </c>
      <c r="B107" s="27"/>
      <c r="C107" s="143">
        <v>0</v>
      </c>
      <c r="D107" s="110">
        <v>1.4570000000000001</v>
      </c>
      <c r="E107" s="111">
        <v>0.221</v>
      </c>
      <c r="F107" s="112">
        <v>1.2999999999999999E-2</v>
      </c>
      <c r="G107" s="140">
        <v>204.17</v>
      </c>
      <c r="H107" s="140">
        <v>5.25</v>
      </c>
      <c r="I107" s="142">
        <v>5.25</v>
      </c>
      <c r="J107" s="42">
        <v>3.5000000000000003E-2</v>
      </c>
    </row>
    <row r="108" spans="1:10" ht="27.75" customHeight="1" x14ac:dyDescent="0.2">
      <c r="A108" s="138" t="s">
        <v>594</v>
      </c>
      <c r="B108" s="27"/>
      <c r="C108" s="143">
        <v>0</v>
      </c>
      <c r="D108" s="110">
        <v>1.4570000000000001</v>
      </c>
      <c r="E108" s="111">
        <v>0.221</v>
      </c>
      <c r="F108" s="112">
        <v>1.2999999999999999E-2</v>
      </c>
      <c r="G108" s="140">
        <v>475.43</v>
      </c>
      <c r="H108" s="140">
        <v>5.25</v>
      </c>
      <c r="I108" s="142">
        <v>5.25</v>
      </c>
      <c r="J108" s="42">
        <v>3.5000000000000003E-2</v>
      </c>
    </row>
    <row r="109" spans="1:10" ht="27.75" customHeight="1" x14ac:dyDescent="0.2">
      <c r="A109" s="138" t="s">
        <v>595</v>
      </c>
      <c r="B109" s="27"/>
      <c r="C109" s="143">
        <v>0</v>
      </c>
      <c r="D109" s="110">
        <v>1.4570000000000001</v>
      </c>
      <c r="E109" s="111">
        <v>0.221</v>
      </c>
      <c r="F109" s="112">
        <v>1.2999999999999999E-2</v>
      </c>
      <c r="G109" s="140">
        <v>973.58</v>
      </c>
      <c r="H109" s="140">
        <v>5.25</v>
      </c>
      <c r="I109" s="142">
        <v>5.25</v>
      </c>
      <c r="J109" s="42">
        <v>3.5000000000000003E-2</v>
      </c>
    </row>
    <row r="110" spans="1:10" ht="27.75" customHeight="1" x14ac:dyDescent="0.2">
      <c r="A110" s="138" t="s">
        <v>596</v>
      </c>
      <c r="B110" s="27"/>
      <c r="C110" s="143">
        <v>0</v>
      </c>
      <c r="D110" s="110">
        <v>1.4570000000000001</v>
      </c>
      <c r="E110" s="111">
        <v>0.221</v>
      </c>
      <c r="F110" s="112">
        <v>1.2999999999999999E-2</v>
      </c>
      <c r="G110" s="140">
        <v>2494.19</v>
      </c>
      <c r="H110" s="140">
        <v>5.25</v>
      </c>
      <c r="I110" s="142">
        <v>5.25</v>
      </c>
      <c r="J110" s="42">
        <v>3.5000000000000003E-2</v>
      </c>
    </row>
    <row r="111" spans="1:10" ht="27.75" customHeight="1" x14ac:dyDescent="0.2">
      <c r="A111" s="138" t="s">
        <v>468</v>
      </c>
      <c r="B111" s="27"/>
      <c r="C111" s="143" t="s">
        <v>447</v>
      </c>
      <c r="D111" s="113">
        <v>9.359</v>
      </c>
      <c r="E111" s="114">
        <v>1.2969999999999999</v>
      </c>
      <c r="F111" s="112">
        <v>0.495</v>
      </c>
      <c r="G111" s="173">
        <v>0</v>
      </c>
      <c r="H111" s="173">
        <v>0</v>
      </c>
      <c r="I111" s="173">
        <v>0</v>
      </c>
      <c r="J111" s="173">
        <v>0</v>
      </c>
    </row>
    <row r="112" spans="1:10" ht="27.75" customHeight="1" x14ac:dyDescent="0.2">
      <c r="A112" s="138" t="s">
        <v>469</v>
      </c>
      <c r="B112" s="27"/>
      <c r="C112" s="143">
        <v>0</v>
      </c>
      <c r="D112" s="110">
        <v>-3.5920000000000001</v>
      </c>
      <c r="E112" s="111">
        <v>-0.67900000000000005</v>
      </c>
      <c r="F112" s="112">
        <v>-0.05</v>
      </c>
      <c r="G112" s="140">
        <v>0</v>
      </c>
      <c r="H112" s="173">
        <v>0</v>
      </c>
      <c r="I112" s="173">
        <v>0</v>
      </c>
      <c r="J112" s="173">
        <v>0</v>
      </c>
    </row>
    <row r="113" spans="1:10" ht="27.75" customHeight="1" x14ac:dyDescent="0.2">
      <c r="A113" s="138" t="s">
        <v>470</v>
      </c>
      <c r="B113" s="27"/>
      <c r="C113" s="143">
        <v>0</v>
      </c>
      <c r="D113" s="110">
        <v>-3.351</v>
      </c>
      <c r="E113" s="111">
        <v>-0.621</v>
      </c>
      <c r="F113" s="112">
        <v>-4.4999999999999998E-2</v>
      </c>
      <c r="G113" s="140">
        <v>0</v>
      </c>
      <c r="H113" s="173">
        <v>0</v>
      </c>
      <c r="I113" s="173">
        <v>0</v>
      </c>
      <c r="J113" s="173">
        <v>0</v>
      </c>
    </row>
    <row r="114" spans="1:10" ht="27.75" customHeight="1" x14ac:dyDescent="0.2">
      <c r="A114" s="138" t="s">
        <v>471</v>
      </c>
      <c r="B114" s="27"/>
      <c r="C114" s="143">
        <v>0</v>
      </c>
      <c r="D114" s="110">
        <v>-3.5920000000000001</v>
      </c>
      <c r="E114" s="111">
        <v>-0.67900000000000005</v>
      </c>
      <c r="F114" s="112">
        <v>-0.05</v>
      </c>
      <c r="G114" s="140">
        <v>0</v>
      </c>
      <c r="H114" s="173">
        <v>0</v>
      </c>
      <c r="I114" s="173">
        <v>0</v>
      </c>
      <c r="J114" s="42">
        <v>0.115</v>
      </c>
    </row>
    <row r="115" spans="1:10" ht="27.75" customHeight="1" x14ac:dyDescent="0.2">
      <c r="A115" s="138" t="s">
        <v>472</v>
      </c>
      <c r="B115" s="27"/>
      <c r="C115" s="143">
        <v>0</v>
      </c>
      <c r="D115" s="110">
        <v>-3.351</v>
      </c>
      <c r="E115" s="111">
        <v>-0.621</v>
      </c>
      <c r="F115" s="112">
        <v>-4.4999999999999998E-2</v>
      </c>
      <c r="G115" s="140">
        <v>0</v>
      </c>
      <c r="H115" s="173">
        <v>0</v>
      </c>
      <c r="I115" s="173">
        <v>0</v>
      </c>
      <c r="J115" s="42">
        <v>9.6000000000000002E-2</v>
      </c>
    </row>
    <row r="116" spans="1:10" ht="27.75" customHeight="1" x14ac:dyDescent="0.2">
      <c r="A116" s="138" t="s">
        <v>473</v>
      </c>
      <c r="B116" s="27"/>
      <c r="C116" s="143">
        <v>0</v>
      </c>
      <c r="D116" s="110">
        <v>-2.9630000000000001</v>
      </c>
      <c r="E116" s="111">
        <v>-0.503</v>
      </c>
      <c r="F116" s="112">
        <v>-3.4000000000000002E-2</v>
      </c>
      <c r="G116" s="140">
        <v>55.71</v>
      </c>
      <c r="H116" s="173">
        <v>0</v>
      </c>
      <c r="I116" s="173">
        <v>0</v>
      </c>
      <c r="J116" s="42">
        <v>0.11600000000000001</v>
      </c>
    </row>
    <row r="117" spans="1:10" ht="27.75" customHeight="1" x14ac:dyDescent="0.2">
      <c r="A117" s="138" t="s">
        <v>662</v>
      </c>
      <c r="B117" s="27"/>
      <c r="C117" s="143" t="s">
        <v>619</v>
      </c>
      <c r="D117" s="110">
        <v>3.5169999999999999</v>
      </c>
      <c r="E117" s="111">
        <v>0.66500000000000004</v>
      </c>
      <c r="F117" s="112">
        <v>4.9000000000000002E-2</v>
      </c>
      <c r="G117" s="140">
        <v>2.93</v>
      </c>
      <c r="H117" s="173">
        <v>0</v>
      </c>
      <c r="I117" s="173">
        <v>0</v>
      </c>
      <c r="J117" s="173">
        <v>0</v>
      </c>
    </row>
    <row r="118" spans="1:10" ht="27.75" customHeight="1" x14ac:dyDescent="0.2">
      <c r="A118" s="138" t="s">
        <v>683</v>
      </c>
      <c r="B118" s="27"/>
      <c r="C118" s="143" t="s">
        <v>445</v>
      </c>
      <c r="D118" s="110">
        <v>3.5169999999999999</v>
      </c>
      <c r="E118" s="111">
        <v>0.66500000000000004</v>
      </c>
      <c r="F118" s="112">
        <v>4.9000000000000002E-2</v>
      </c>
      <c r="G118" s="173">
        <v>0</v>
      </c>
      <c r="H118" s="173">
        <v>0</v>
      </c>
      <c r="I118" s="173">
        <v>0</v>
      </c>
      <c r="J118" s="173">
        <v>0</v>
      </c>
    </row>
    <row r="119" spans="1:10" ht="27.75" customHeight="1" x14ac:dyDescent="0.2">
      <c r="A119" s="138" t="s">
        <v>663</v>
      </c>
      <c r="B119" s="27"/>
      <c r="C119" s="143" t="s">
        <v>618</v>
      </c>
      <c r="D119" s="110">
        <v>3.601</v>
      </c>
      <c r="E119" s="111">
        <v>0.68100000000000005</v>
      </c>
      <c r="F119" s="112">
        <v>0.05</v>
      </c>
      <c r="G119" s="140">
        <v>3.97</v>
      </c>
      <c r="H119" s="173">
        <v>0</v>
      </c>
      <c r="I119" s="173">
        <v>0</v>
      </c>
      <c r="J119" s="173">
        <v>0</v>
      </c>
    </row>
    <row r="120" spans="1:10" ht="27.75" customHeight="1" x14ac:dyDescent="0.2">
      <c r="A120" s="138" t="s">
        <v>664</v>
      </c>
      <c r="B120" s="27"/>
      <c r="C120" s="143" t="s">
        <v>618</v>
      </c>
      <c r="D120" s="110">
        <v>3.601</v>
      </c>
      <c r="E120" s="111">
        <v>0.68100000000000005</v>
      </c>
      <c r="F120" s="112">
        <v>0.05</v>
      </c>
      <c r="G120" s="140">
        <v>4.8499999999999996</v>
      </c>
      <c r="H120" s="173">
        <v>0</v>
      </c>
      <c r="I120" s="173">
        <v>0</v>
      </c>
      <c r="J120" s="173">
        <v>0</v>
      </c>
    </row>
    <row r="121" spans="1:10" ht="27.75" customHeight="1" x14ac:dyDescent="0.2">
      <c r="A121" s="138" t="s">
        <v>665</v>
      </c>
      <c r="B121" s="27"/>
      <c r="C121" s="143" t="s">
        <v>618</v>
      </c>
      <c r="D121" s="110">
        <v>3.601</v>
      </c>
      <c r="E121" s="111">
        <v>0.68100000000000005</v>
      </c>
      <c r="F121" s="112">
        <v>0.05</v>
      </c>
      <c r="G121" s="140">
        <v>5.43</v>
      </c>
      <c r="H121" s="173">
        <v>0</v>
      </c>
      <c r="I121" s="173">
        <v>0</v>
      </c>
      <c r="J121" s="173">
        <v>0</v>
      </c>
    </row>
    <row r="122" spans="1:10" ht="27.75" customHeight="1" x14ac:dyDescent="0.2">
      <c r="A122" s="138" t="s">
        <v>666</v>
      </c>
      <c r="B122" s="27"/>
      <c r="C122" s="143" t="s">
        <v>618</v>
      </c>
      <c r="D122" s="110">
        <v>3.601</v>
      </c>
      <c r="E122" s="111">
        <v>0.68100000000000005</v>
      </c>
      <c r="F122" s="112">
        <v>0.05</v>
      </c>
      <c r="G122" s="140">
        <v>7.1</v>
      </c>
      <c r="H122" s="173">
        <v>0</v>
      </c>
      <c r="I122" s="173">
        <v>0</v>
      </c>
      <c r="J122" s="173">
        <v>0</v>
      </c>
    </row>
    <row r="123" spans="1:10" ht="27.75" customHeight="1" x14ac:dyDescent="0.2">
      <c r="A123" s="138" t="s">
        <v>667</v>
      </c>
      <c r="B123" s="27"/>
      <c r="C123" s="143" t="s">
        <v>618</v>
      </c>
      <c r="D123" s="110">
        <v>3.601</v>
      </c>
      <c r="E123" s="111">
        <v>0.68100000000000005</v>
      </c>
      <c r="F123" s="112">
        <v>0.05</v>
      </c>
      <c r="G123" s="140">
        <v>12.63</v>
      </c>
      <c r="H123" s="173">
        <v>0</v>
      </c>
      <c r="I123" s="173">
        <v>0</v>
      </c>
      <c r="J123" s="173">
        <v>0</v>
      </c>
    </row>
    <row r="124" spans="1:10" ht="27.75" customHeight="1" x14ac:dyDescent="0.2">
      <c r="A124" s="138" t="s">
        <v>474</v>
      </c>
      <c r="B124" s="27"/>
      <c r="C124" s="143" t="s">
        <v>446</v>
      </c>
      <c r="D124" s="110">
        <v>3.601</v>
      </c>
      <c r="E124" s="111">
        <v>0.68100000000000005</v>
      </c>
      <c r="F124" s="112">
        <v>0.05</v>
      </c>
      <c r="G124" s="173">
        <v>0</v>
      </c>
      <c r="H124" s="173">
        <v>0</v>
      </c>
      <c r="I124" s="173">
        <v>0</v>
      </c>
      <c r="J124" s="173">
        <v>0</v>
      </c>
    </row>
    <row r="125" spans="1:10" ht="27.75" customHeight="1" x14ac:dyDescent="0.2">
      <c r="A125" s="138" t="s">
        <v>567</v>
      </c>
      <c r="B125" s="27"/>
      <c r="C125" s="143">
        <v>0</v>
      </c>
      <c r="D125" s="110">
        <v>2.2669999999999999</v>
      </c>
      <c r="E125" s="111">
        <v>0.41599999999999998</v>
      </c>
      <c r="F125" s="112">
        <v>0.03</v>
      </c>
      <c r="G125" s="140">
        <v>4.8499999999999996</v>
      </c>
      <c r="H125" s="140">
        <v>2.64</v>
      </c>
      <c r="I125" s="142">
        <v>2.64</v>
      </c>
      <c r="J125" s="42">
        <v>6.3E-2</v>
      </c>
    </row>
    <row r="126" spans="1:10" ht="27.75" customHeight="1" x14ac:dyDescent="0.2">
      <c r="A126" s="138" t="s">
        <v>568</v>
      </c>
      <c r="B126" s="27"/>
      <c r="C126" s="143">
        <v>0</v>
      </c>
      <c r="D126" s="110">
        <v>2.2669999999999999</v>
      </c>
      <c r="E126" s="111">
        <v>0.41599999999999998</v>
      </c>
      <c r="F126" s="112">
        <v>0.03</v>
      </c>
      <c r="G126" s="140">
        <v>20.94</v>
      </c>
      <c r="H126" s="140">
        <v>2.64</v>
      </c>
      <c r="I126" s="142">
        <v>2.64</v>
      </c>
      <c r="J126" s="42">
        <v>6.3E-2</v>
      </c>
    </row>
    <row r="127" spans="1:10" ht="27.75" customHeight="1" x14ac:dyDescent="0.2">
      <c r="A127" s="138" t="s">
        <v>569</v>
      </c>
      <c r="B127" s="27"/>
      <c r="C127" s="143">
        <v>0</v>
      </c>
      <c r="D127" s="110">
        <v>2.2669999999999999</v>
      </c>
      <c r="E127" s="111">
        <v>0.41599999999999998</v>
      </c>
      <c r="F127" s="112">
        <v>0.03</v>
      </c>
      <c r="G127" s="140">
        <v>31.6</v>
      </c>
      <c r="H127" s="140">
        <v>2.64</v>
      </c>
      <c r="I127" s="142">
        <v>2.64</v>
      </c>
      <c r="J127" s="42">
        <v>6.3E-2</v>
      </c>
    </row>
    <row r="128" spans="1:10" ht="27.75" customHeight="1" x14ac:dyDescent="0.2">
      <c r="A128" s="138" t="s">
        <v>570</v>
      </c>
      <c r="B128" s="27"/>
      <c r="C128" s="143">
        <v>0</v>
      </c>
      <c r="D128" s="110">
        <v>2.2669999999999999</v>
      </c>
      <c r="E128" s="111">
        <v>0.41599999999999998</v>
      </c>
      <c r="F128" s="112">
        <v>0.03</v>
      </c>
      <c r="G128" s="140">
        <v>47.11</v>
      </c>
      <c r="H128" s="140">
        <v>2.64</v>
      </c>
      <c r="I128" s="142">
        <v>2.64</v>
      </c>
      <c r="J128" s="42">
        <v>6.3E-2</v>
      </c>
    </row>
    <row r="129" spans="1:10" ht="27.75" customHeight="1" x14ac:dyDescent="0.2">
      <c r="A129" s="138" t="s">
        <v>571</v>
      </c>
      <c r="B129" s="27"/>
      <c r="C129" s="143">
        <v>0</v>
      </c>
      <c r="D129" s="110">
        <v>2.2669999999999999</v>
      </c>
      <c r="E129" s="111">
        <v>0.41599999999999998</v>
      </c>
      <c r="F129" s="112">
        <v>0.03</v>
      </c>
      <c r="G129" s="140">
        <v>92.77</v>
      </c>
      <c r="H129" s="140">
        <v>2.64</v>
      </c>
      <c r="I129" s="142">
        <v>2.64</v>
      </c>
      <c r="J129" s="42">
        <v>6.3E-2</v>
      </c>
    </row>
    <row r="130" spans="1:10" ht="27.75" customHeight="1" x14ac:dyDescent="0.2">
      <c r="A130" s="138" t="s">
        <v>572</v>
      </c>
      <c r="B130" s="27"/>
      <c r="C130" s="143">
        <v>0</v>
      </c>
      <c r="D130" s="110">
        <v>2.101</v>
      </c>
      <c r="E130" s="111">
        <v>0.35699999999999998</v>
      </c>
      <c r="F130" s="112">
        <v>2.4E-2</v>
      </c>
      <c r="G130" s="140">
        <v>5.5</v>
      </c>
      <c r="H130" s="140">
        <v>3.75</v>
      </c>
      <c r="I130" s="142">
        <v>3.75</v>
      </c>
      <c r="J130" s="42">
        <v>5.8000000000000003E-2</v>
      </c>
    </row>
    <row r="131" spans="1:10" ht="27.75" customHeight="1" x14ac:dyDescent="0.2">
      <c r="A131" s="138" t="s">
        <v>573</v>
      </c>
      <c r="B131" s="27"/>
      <c r="C131" s="143">
        <v>0</v>
      </c>
      <c r="D131" s="110">
        <v>2.101</v>
      </c>
      <c r="E131" s="111">
        <v>0.35699999999999998</v>
      </c>
      <c r="F131" s="112">
        <v>2.4E-2</v>
      </c>
      <c r="G131" s="140">
        <v>28.87</v>
      </c>
      <c r="H131" s="140">
        <v>3.75</v>
      </c>
      <c r="I131" s="142">
        <v>3.75</v>
      </c>
      <c r="J131" s="42">
        <v>5.8000000000000003E-2</v>
      </c>
    </row>
    <row r="132" spans="1:10" ht="27.75" customHeight="1" x14ac:dyDescent="0.2">
      <c r="A132" s="138" t="s">
        <v>574</v>
      </c>
      <c r="B132" s="27"/>
      <c r="C132" s="143">
        <v>0</v>
      </c>
      <c r="D132" s="110">
        <v>2.101</v>
      </c>
      <c r="E132" s="111">
        <v>0.35699999999999998</v>
      </c>
      <c r="F132" s="112">
        <v>2.4E-2</v>
      </c>
      <c r="G132" s="140">
        <v>44.37</v>
      </c>
      <c r="H132" s="140">
        <v>3.75</v>
      </c>
      <c r="I132" s="142">
        <v>3.75</v>
      </c>
      <c r="J132" s="42">
        <v>5.8000000000000003E-2</v>
      </c>
    </row>
    <row r="133" spans="1:10" ht="27.75" customHeight="1" x14ac:dyDescent="0.2">
      <c r="A133" s="138" t="s">
        <v>575</v>
      </c>
      <c r="B133" s="27"/>
      <c r="C133" s="143">
        <v>0</v>
      </c>
      <c r="D133" s="110">
        <v>2.101</v>
      </c>
      <c r="E133" s="111">
        <v>0.35699999999999998</v>
      </c>
      <c r="F133" s="112">
        <v>2.4E-2</v>
      </c>
      <c r="G133" s="140">
        <v>66.900000000000006</v>
      </c>
      <c r="H133" s="140">
        <v>3.75</v>
      </c>
      <c r="I133" s="142">
        <v>3.75</v>
      </c>
      <c r="J133" s="42">
        <v>5.8000000000000003E-2</v>
      </c>
    </row>
    <row r="134" spans="1:10" ht="27.75" customHeight="1" x14ac:dyDescent="0.2">
      <c r="A134" s="138" t="s">
        <v>576</v>
      </c>
      <c r="B134" s="27"/>
      <c r="C134" s="143">
        <v>0</v>
      </c>
      <c r="D134" s="110">
        <v>2.101</v>
      </c>
      <c r="E134" s="111">
        <v>0.35699999999999998</v>
      </c>
      <c r="F134" s="112">
        <v>2.4E-2</v>
      </c>
      <c r="G134" s="140">
        <v>133.22999999999999</v>
      </c>
      <c r="H134" s="140">
        <v>3.75</v>
      </c>
      <c r="I134" s="142">
        <v>3.75</v>
      </c>
      <c r="J134" s="42">
        <v>5.8000000000000003E-2</v>
      </c>
    </row>
    <row r="135" spans="1:10" ht="27.75" customHeight="1" x14ac:dyDescent="0.2">
      <c r="A135" s="138" t="s">
        <v>577</v>
      </c>
      <c r="B135" s="27"/>
      <c r="C135" s="143">
        <v>0</v>
      </c>
      <c r="D135" s="110">
        <v>1.361</v>
      </c>
      <c r="E135" s="111">
        <v>0.20699999999999999</v>
      </c>
      <c r="F135" s="112">
        <v>1.2E-2</v>
      </c>
      <c r="G135" s="140">
        <v>57.38</v>
      </c>
      <c r="H135" s="140">
        <v>4.9000000000000004</v>
      </c>
      <c r="I135" s="142">
        <v>4.9000000000000004</v>
      </c>
      <c r="J135" s="42">
        <v>3.3000000000000002E-2</v>
      </c>
    </row>
    <row r="136" spans="1:10" ht="27.75" customHeight="1" x14ac:dyDescent="0.2">
      <c r="A136" s="138" t="s">
        <v>578</v>
      </c>
      <c r="B136" s="27"/>
      <c r="C136" s="143">
        <v>0</v>
      </c>
      <c r="D136" s="110">
        <v>1.361</v>
      </c>
      <c r="E136" s="111">
        <v>0.20699999999999999</v>
      </c>
      <c r="F136" s="112">
        <v>1.2E-2</v>
      </c>
      <c r="G136" s="140">
        <v>190.68</v>
      </c>
      <c r="H136" s="140">
        <v>4.9000000000000004</v>
      </c>
      <c r="I136" s="142">
        <v>4.9000000000000004</v>
      </c>
      <c r="J136" s="42">
        <v>3.3000000000000002E-2</v>
      </c>
    </row>
    <row r="137" spans="1:10" ht="27.75" customHeight="1" x14ac:dyDescent="0.2">
      <c r="A137" s="138" t="s">
        <v>579</v>
      </c>
      <c r="B137" s="27"/>
      <c r="C137" s="143">
        <v>0</v>
      </c>
      <c r="D137" s="110">
        <v>1.361</v>
      </c>
      <c r="E137" s="111">
        <v>0.20699999999999999</v>
      </c>
      <c r="F137" s="112">
        <v>1.2E-2</v>
      </c>
      <c r="G137" s="140">
        <v>444.01</v>
      </c>
      <c r="H137" s="140">
        <v>4.9000000000000004</v>
      </c>
      <c r="I137" s="142">
        <v>4.9000000000000004</v>
      </c>
      <c r="J137" s="42">
        <v>3.3000000000000002E-2</v>
      </c>
    </row>
    <row r="138" spans="1:10" ht="27.75" customHeight="1" x14ac:dyDescent="0.2">
      <c r="A138" s="138" t="s">
        <v>580</v>
      </c>
      <c r="B138" s="27"/>
      <c r="C138" s="143">
        <v>0</v>
      </c>
      <c r="D138" s="110">
        <v>1.361</v>
      </c>
      <c r="E138" s="111">
        <v>0.20699999999999999</v>
      </c>
      <c r="F138" s="112">
        <v>1.2E-2</v>
      </c>
      <c r="G138" s="140">
        <v>909.23</v>
      </c>
      <c r="H138" s="140">
        <v>4.9000000000000004</v>
      </c>
      <c r="I138" s="142">
        <v>4.9000000000000004</v>
      </c>
      <c r="J138" s="42">
        <v>3.3000000000000002E-2</v>
      </c>
    </row>
    <row r="139" spans="1:10" ht="27.75" customHeight="1" x14ac:dyDescent="0.2">
      <c r="A139" s="138" t="s">
        <v>581</v>
      </c>
      <c r="B139" s="27"/>
      <c r="C139" s="143">
        <v>0</v>
      </c>
      <c r="D139" s="110">
        <v>1.361</v>
      </c>
      <c r="E139" s="111">
        <v>0.20699999999999999</v>
      </c>
      <c r="F139" s="112">
        <v>1.2E-2</v>
      </c>
      <c r="G139" s="140">
        <v>2329.36</v>
      </c>
      <c r="H139" s="140">
        <v>4.9000000000000004</v>
      </c>
      <c r="I139" s="142">
        <v>4.9000000000000004</v>
      </c>
      <c r="J139" s="42">
        <v>3.3000000000000002E-2</v>
      </c>
    </row>
    <row r="140" spans="1:10" ht="27.75" customHeight="1" x14ac:dyDescent="0.2">
      <c r="A140" s="138" t="s">
        <v>475</v>
      </c>
      <c r="B140" s="27"/>
      <c r="C140" s="143" t="s">
        <v>447</v>
      </c>
      <c r="D140" s="113">
        <v>8.7409999999999997</v>
      </c>
      <c r="E140" s="114">
        <v>1.2110000000000001</v>
      </c>
      <c r="F140" s="112">
        <v>0.46200000000000002</v>
      </c>
      <c r="G140" s="173">
        <v>0</v>
      </c>
      <c r="H140" s="173">
        <v>0</v>
      </c>
      <c r="I140" s="173">
        <v>0</v>
      </c>
      <c r="J140" s="173">
        <v>0</v>
      </c>
    </row>
    <row r="141" spans="1:10" ht="27.75" customHeight="1" x14ac:dyDescent="0.2">
      <c r="A141" s="138" t="s">
        <v>476</v>
      </c>
      <c r="B141" s="27"/>
      <c r="C141" s="143">
        <v>0</v>
      </c>
      <c r="D141" s="110">
        <v>-3.355</v>
      </c>
      <c r="E141" s="111">
        <v>-0.63500000000000001</v>
      </c>
      <c r="F141" s="112">
        <v>-4.7E-2</v>
      </c>
      <c r="G141" s="140">
        <v>0</v>
      </c>
      <c r="H141" s="173">
        <v>0</v>
      </c>
      <c r="I141" s="173">
        <v>0</v>
      </c>
      <c r="J141" s="173">
        <v>0</v>
      </c>
    </row>
    <row r="142" spans="1:10" ht="27.75" customHeight="1" x14ac:dyDescent="0.2">
      <c r="A142" s="138" t="s">
        <v>477</v>
      </c>
      <c r="B142" s="27"/>
      <c r="C142" s="143">
        <v>0</v>
      </c>
      <c r="D142" s="110">
        <v>-3.129</v>
      </c>
      <c r="E142" s="111">
        <v>-0.57999999999999996</v>
      </c>
      <c r="F142" s="112">
        <v>-4.2000000000000003E-2</v>
      </c>
      <c r="G142" s="140">
        <v>0</v>
      </c>
      <c r="H142" s="173">
        <v>0</v>
      </c>
      <c r="I142" s="173">
        <v>0</v>
      </c>
      <c r="J142" s="173">
        <v>0</v>
      </c>
    </row>
    <row r="143" spans="1:10" ht="27.75" customHeight="1" x14ac:dyDescent="0.2">
      <c r="A143" s="138" t="s">
        <v>478</v>
      </c>
      <c r="B143" s="27"/>
      <c r="C143" s="143">
        <v>0</v>
      </c>
      <c r="D143" s="110">
        <v>-3.355</v>
      </c>
      <c r="E143" s="111">
        <v>-0.63500000000000001</v>
      </c>
      <c r="F143" s="112">
        <v>-4.7E-2</v>
      </c>
      <c r="G143" s="140">
        <v>0</v>
      </c>
      <c r="H143" s="173">
        <v>0</v>
      </c>
      <c r="I143" s="173">
        <v>0</v>
      </c>
      <c r="J143" s="42">
        <v>0.107</v>
      </c>
    </row>
    <row r="144" spans="1:10" ht="27.75" customHeight="1" x14ac:dyDescent="0.2">
      <c r="A144" s="138" t="s">
        <v>479</v>
      </c>
      <c r="B144" s="27"/>
      <c r="C144" s="143">
        <v>0</v>
      </c>
      <c r="D144" s="110">
        <v>-3.129</v>
      </c>
      <c r="E144" s="111">
        <v>-0.57999999999999996</v>
      </c>
      <c r="F144" s="112">
        <v>-4.2000000000000003E-2</v>
      </c>
      <c r="G144" s="140">
        <v>0</v>
      </c>
      <c r="H144" s="173">
        <v>0</v>
      </c>
      <c r="I144" s="173">
        <v>0</v>
      </c>
      <c r="J144" s="42">
        <v>0.09</v>
      </c>
    </row>
    <row r="145" spans="1:10" ht="27.75" customHeight="1" x14ac:dyDescent="0.2">
      <c r="A145" s="138" t="s">
        <v>480</v>
      </c>
      <c r="B145" s="27"/>
      <c r="C145" s="143">
        <v>0</v>
      </c>
      <c r="D145" s="110">
        <v>-2.7679999999999998</v>
      </c>
      <c r="E145" s="111">
        <v>-0.47</v>
      </c>
      <c r="F145" s="112">
        <v>-3.1E-2</v>
      </c>
      <c r="G145" s="140">
        <v>52.03</v>
      </c>
      <c r="H145" s="173">
        <v>0</v>
      </c>
      <c r="I145" s="173">
        <v>0</v>
      </c>
      <c r="J145" s="42">
        <v>0.108</v>
      </c>
    </row>
    <row r="146" spans="1:10" ht="27.75" customHeight="1" x14ac:dyDescent="0.2">
      <c r="A146" s="138" t="s">
        <v>668</v>
      </c>
      <c r="B146" s="27"/>
      <c r="C146" s="143" t="s">
        <v>619</v>
      </c>
      <c r="D146" s="110">
        <v>2.617</v>
      </c>
      <c r="E146" s="111">
        <v>0.495</v>
      </c>
      <c r="F146" s="112">
        <v>3.5999999999999997E-2</v>
      </c>
      <c r="G146" s="140">
        <v>2.17</v>
      </c>
      <c r="H146" s="173">
        <v>0</v>
      </c>
      <c r="I146" s="173">
        <v>0</v>
      </c>
      <c r="J146" s="173">
        <v>0</v>
      </c>
    </row>
    <row r="147" spans="1:10" ht="27.75" customHeight="1" x14ac:dyDescent="0.2">
      <c r="A147" s="138" t="s">
        <v>684</v>
      </c>
      <c r="B147" s="27"/>
      <c r="C147" s="143" t="s">
        <v>445</v>
      </c>
      <c r="D147" s="110">
        <v>2.617</v>
      </c>
      <c r="E147" s="111">
        <v>0.495</v>
      </c>
      <c r="F147" s="112">
        <v>3.5999999999999997E-2</v>
      </c>
      <c r="G147" s="173">
        <v>0</v>
      </c>
      <c r="H147" s="173">
        <v>0</v>
      </c>
      <c r="I147" s="173">
        <v>0</v>
      </c>
      <c r="J147" s="173">
        <v>0</v>
      </c>
    </row>
    <row r="148" spans="1:10" ht="27.75" customHeight="1" x14ac:dyDescent="0.2">
      <c r="A148" s="138" t="s">
        <v>669</v>
      </c>
      <c r="B148" s="27"/>
      <c r="C148" s="143" t="s">
        <v>618</v>
      </c>
      <c r="D148" s="110">
        <v>2.68</v>
      </c>
      <c r="E148" s="111">
        <v>0.50700000000000001</v>
      </c>
      <c r="F148" s="112">
        <v>3.6999999999999998E-2</v>
      </c>
      <c r="G148" s="140">
        <v>2.94</v>
      </c>
      <c r="H148" s="173">
        <v>0</v>
      </c>
      <c r="I148" s="173">
        <v>0</v>
      </c>
      <c r="J148" s="173">
        <v>0</v>
      </c>
    </row>
    <row r="149" spans="1:10" ht="27.75" customHeight="1" x14ac:dyDescent="0.2">
      <c r="A149" s="138" t="s">
        <v>670</v>
      </c>
      <c r="B149" s="27"/>
      <c r="C149" s="143" t="s">
        <v>618</v>
      </c>
      <c r="D149" s="110">
        <v>2.68</v>
      </c>
      <c r="E149" s="111">
        <v>0.50700000000000001</v>
      </c>
      <c r="F149" s="112">
        <v>3.6999999999999998E-2</v>
      </c>
      <c r="G149" s="140">
        <v>3.6</v>
      </c>
      <c r="H149" s="173">
        <v>0</v>
      </c>
      <c r="I149" s="173">
        <v>0</v>
      </c>
      <c r="J149" s="173">
        <v>0</v>
      </c>
    </row>
    <row r="150" spans="1:10" ht="27.75" customHeight="1" x14ac:dyDescent="0.2">
      <c r="A150" s="138" t="s">
        <v>671</v>
      </c>
      <c r="B150" s="27"/>
      <c r="C150" s="143" t="s">
        <v>618</v>
      </c>
      <c r="D150" s="110">
        <v>2.68</v>
      </c>
      <c r="E150" s="111">
        <v>0.50700000000000001</v>
      </c>
      <c r="F150" s="112">
        <v>3.6999999999999998E-2</v>
      </c>
      <c r="G150" s="140">
        <v>4.04</v>
      </c>
      <c r="H150" s="173">
        <v>0</v>
      </c>
      <c r="I150" s="173">
        <v>0</v>
      </c>
      <c r="J150" s="173">
        <v>0</v>
      </c>
    </row>
    <row r="151" spans="1:10" ht="27.75" customHeight="1" x14ac:dyDescent="0.2">
      <c r="A151" s="138" t="s">
        <v>672</v>
      </c>
      <c r="B151" s="27"/>
      <c r="C151" s="143" t="s">
        <v>618</v>
      </c>
      <c r="D151" s="110">
        <v>2.68</v>
      </c>
      <c r="E151" s="111">
        <v>0.50700000000000001</v>
      </c>
      <c r="F151" s="112">
        <v>3.6999999999999998E-2</v>
      </c>
      <c r="G151" s="140">
        <v>5.28</v>
      </c>
      <c r="H151" s="173">
        <v>0</v>
      </c>
      <c r="I151" s="173">
        <v>0</v>
      </c>
      <c r="J151" s="173">
        <v>0</v>
      </c>
    </row>
    <row r="152" spans="1:10" ht="27.75" customHeight="1" x14ac:dyDescent="0.2">
      <c r="A152" s="138" t="s">
        <v>673</v>
      </c>
      <c r="B152" s="27"/>
      <c r="C152" s="143" t="s">
        <v>618</v>
      </c>
      <c r="D152" s="110">
        <v>2.68</v>
      </c>
      <c r="E152" s="111">
        <v>0.50700000000000001</v>
      </c>
      <c r="F152" s="112">
        <v>3.6999999999999998E-2</v>
      </c>
      <c r="G152" s="140">
        <v>9.39</v>
      </c>
      <c r="H152" s="173">
        <v>0</v>
      </c>
      <c r="I152" s="173">
        <v>0</v>
      </c>
      <c r="J152" s="173">
        <v>0</v>
      </c>
    </row>
    <row r="153" spans="1:10" ht="27.75" customHeight="1" x14ac:dyDescent="0.2">
      <c r="A153" s="138" t="s">
        <v>481</v>
      </c>
      <c r="B153" s="27"/>
      <c r="C153" s="143" t="s">
        <v>446</v>
      </c>
      <c r="D153" s="110">
        <v>2.68</v>
      </c>
      <c r="E153" s="111">
        <v>0.50700000000000001</v>
      </c>
      <c r="F153" s="112">
        <v>3.6999999999999998E-2</v>
      </c>
      <c r="G153" s="173">
        <v>0</v>
      </c>
      <c r="H153" s="173">
        <v>0</v>
      </c>
      <c r="I153" s="173">
        <v>0</v>
      </c>
      <c r="J153" s="173">
        <v>0</v>
      </c>
    </row>
    <row r="154" spans="1:10" ht="27.75" customHeight="1" x14ac:dyDescent="0.2">
      <c r="A154" s="138" t="s">
        <v>552</v>
      </c>
      <c r="B154" s="27"/>
      <c r="C154" s="143">
        <v>0</v>
      </c>
      <c r="D154" s="110">
        <v>1.6870000000000001</v>
      </c>
      <c r="E154" s="111">
        <v>0.309</v>
      </c>
      <c r="F154" s="112">
        <v>2.1999999999999999E-2</v>
      </c>
      <c r="G154" s="140">
        <v>3.6</v>
      </c>
      <c r="H154" s="140">
        <v>1.97</v>
      </c>
      <c r="I154" s="142">
        <v>1.97</v>
      </c>
      <c r="J154" s="42">
        <v>4.7E-2</v>
      </c>
    </row>
    <row r="155" spans="1:10" ht="27.75" customHeight="1" x14ac:dyDescent="0.2">
      <c r="A155" s="138" t="s">
        <v>553</v>
      </c>
      <c r="B155" s="27"/>
      <c r="C155" s="143">
        <v>0</v>
      </c>
      <c r="D155" s="110">
        <v>1.6870000000000001</v>
      </c>
      <c r="E155" s="111">
        <v>0.309</v>
      </c>
      <c r="F155" s="112">
        <v>2.1999999999999999E-2</v>
      </c>
      <c r="G155" s="140">
        <v>15.57</v>
      </c>
      <c r="H155" s="140">
        <v>1.97</v>
      </c>
      <c r="I155" s="142">
        <v>1.97</v>
      </c>
      <c r="J155" s="42">
        <v>4.7E-2</v>
      </c>
    </row>
    <row r="156" spans="1:10" ht="27.75" customHeight="1" x14ac:dyDescent="0.2">
      <c r="A156" s="138" t="s">
        <v>554</v>
      </c>
      <c r="B156" s="27"/>
      <c r="C156" s="143">
        <v>0</v>
      </c>
      <c r="D156" s="110">
        <v>1.6870000000000001</v>
      </c>
      <c r="E156" s="111">
        <v>0.309</v>
      </c>
      <c r="F156" s="112">
        <v>2.1999999999999999E-2</v>
      </c>
      <c r="G156" s="140">
        <v>23.51</v>
      </c>
      <c r="H156" s="140">
        <v>1.97</v>
      </c>
      <c r="I156" s="142">
        <v>1.97</v>
      </c>
      <c r="J156" s="42">
        <v>4.7E-2</v>
      </c>
    </row>
    <row r="157" spans="1:10" ht="27.75" customHeight="1" x14ac:dyDescent="0.2">
      <c r="A157" s="138" t="s">
        <v>555</v>
      </c>
      <c r="B157" s="27"/>
      <c r="C157" s="143">
        <v>0</v>
      </c>
      <c r="D157" s="110">
        <v>1.6870000000000001</v>
      </c>
      <c r="E157" s="111">
        <v>0.309</v>
      </c>
      <c r="F157" s="112">
        <v>2.1999999999999999E-2</v>
      </c>
      <c r="G157" s="140">
        <v>35.049999999999997</v>
      </c>
      <c r="H157" s="140">
        <v>1.97</v>
      </c>
      <c r="I157" s="142">
        <v>1.97</v>
      </c>
      <c r="J157" s="42">
        <v>4.7E-2</v>
      </c>
    </row>
    <row r="158" spans="1:10" ht="27.75" customHeight="1" x14ac:dyDescent="0.2">
      <c r="A158" s="138" t="s">
        <v>556</v>
      </c>
      <c r="B158" s="27"/>
      <c r="C158" s="143">
        <v>0</v>
      </c>
      <c r="D158" s="110">
        <v>1.6870000000000001</v>
      </c>
      <c r="E158" s="111">
        <v>0.309</v>
      </c>
      <c r="F158" s="112">
        <v>2.1999999999999999E-2</v>
      </c>
      <c r="G158" s="140">
        <v>69.02</v>
      </c>
      <c r="H158" s="140">
        <v>1.97</v>
      </c>
      <c r="I158" s="142">
        <v>1.97</v>
      </c>
      <c r="J158" s="42">
        <v>4.7E-2</v>
      </c>
    </row>
    <row r="159" spans="1:10" ht="27.75" customHeight="1" x14ac:dyDescent="0.2">
      <c r="A159" s="138" t="s">
        <v>557</v>
      </c>
      <c r="B159" s="27"/>
      <c r="C159" s="143">
        <v>0</v>
      </c>
      <c r="D159" s="110">
        <v>1.5640000000000001</v>
      </c>
      <c r="E159" s="111">
        <v>0.26600000000000001</v>
      </c>
      <c r="F159" s="112">
        <v>1.7999999999999999E-2</v>
      </c>
      <c r="G159" s="140">
        <v>4.09</v>
      </c>
      <c r="H159" s="140">
        <v>2.79</v>
      </c>
      <c r="I159" s="142">
        <v>2.79</v>
      </c>
      <c r="J159" s="42">
        <v>4.2999999999999997E-2</v>
      </c>
    </row>
    <row r="160" spans="1:10" ht="27.75" customHeight="1" x14ac:dyDescent="0.2">
      <c r="A160" s="138" t="s">
        <v>558</v>
      </c>
      <c r="B160" s="27"/>
      <c r="C160" s="143">
        <v>0</v>
      </c>
      <c r="D160" s="110">
        <v>1.5640000000000001</v>
      </c>
      <c r="E160" s="111">
        <v>0.26600000000000001</v>
      </c>
      <c r="F160" s="112">
        <v>1.7999999999999999E-2</v>
      </c>
      <c r="G160" s="140">
        <v>21.48</v>
      </c>
      <c r="H160" s="140">
        <v>2.79</v>
      </c>
      <c r="I160" s="142">
        <v>2.79</v>
      </c>
      <c r="J160" s="42">
        <v>4.2999999999999997E-2</v>
      </c>
    </row>
    <row r="161" spans="1:10" ht="27.75" customHeight="1" x14ac:dyDescent="0.2">
      <c r="A161" s="138" t="s">
        <v>559</v>
      </c>
      <c r="B161" s="27"/>
      <c r="C161" s="143">
        <v>0</v>
      </c>
      <c r="D161" s="110">
        <v>1.5640000000000001</v>
      </c>
      <c r="E161" s="111">
        <v>0.26600000000000001</v>
      </c>
      <c r="F161" s="112">
        <v>1.7999999999999999E-2</v>
      </c>
      <c r="G161" s="140">
        <v>33.01</v>
      </c>
      <c r="H161" s="140">
        <v>2.79</v>
      </c>
      <c r="I161" s="142">
        <v>2.79</v>
      </c>
      <c r="J161" s="42">
        <v>4.2999999999999997E-2</v>
      </c>
    </row>
    <row r="162" spans="1:10" ht="27.75" customHeight="1" x14ac:dyDescent="0.2">
      <c r="A162" s="138" t="s">
        <v>560</v>
      </c>
      <c r="B162" s="27"/>
      <c r="C162" s="143">
        <v>0</v>
      </c>
      <c r="D162" s="110">
        <v>1.5640000000000001</v>
      </c>
      <c r="E162" s="111">
        <v>0.26600000000000001</v>
      </c>
      <c r="F162" s="112">
        <v>1.7999999999999999E-2</v>
      </c>
      <c r="G162" s="140">
        <v>49.78</v>
      </c>
      <c r="H162" s="140">
        <v>2.79</v>
      </c>
      <c r="I162" s="142">
        <v>2.79</v>
      </c>
      <c r="J162" s="42">
        <v>4.2999999999999997E-2</v>
      </c>
    </row>
    <row r="163" spans="1:10" ht="27.75" customHeight="1" x14ac:dyDescent="0.2">
      <c r="A163" s="138" t="s">
        <v>561</v>
      </c>
      <c r="B163" s="27"/>
      <c r="C163" s="143">
        <v>0</v>
      </c>
      <c r="D163" s="110">
        <v>1.5640000000000001</v>
      </c>
      <c r="E163" s="111">
        <v>0.26600000000000001</v>
      </c>
      <c r="F163" s="112">
        <v>1.7999999999999999E-2</v>
      </c>
      <c r="G163" s="140">
        <v>99.13</v>
      </c>
      <c r="H163" s="140">
        <v>2.79</v>
      </c>
      <c r="I163" s="142">
        <v>2.79</v>
      </c>
      <c r="J163" s="42">
        <v>4.2999999999999997E-2</v>
      </c>
    </row>
    <row r="164" spans="1:10" ht="27.75" customHeight="1" x14ac:dyDescent="0.2">
      <c r="A164" s="138" t="s">
        <v>562</v>
      </c>
      <c r="B164" s="27"/>
      <c r="C164" s="143">
        <v>0</v>
      </c>
      <c r="D164" s="110">
        <v>1.012</v>
      </c>
      <c r="E164" s="111">
        <v>0.154</v>
      </c>
      <c r="F164" s="112">
        <v>8.9999999999999993E-3</v>
      </c>
      <c r="G164" s="140">
        <v>42.69</v>
      </c>
      <c r="H164" s="140">
        <v>3.65</v>
      </c>
      <c r="I164" s="142">
        <v>3.65</v>
      </c>
      <c r="J164" s="42">
        <v>2.4E-2</v>
      </c>
    </row>
    <row r="165" spans="1:10" ht="27.75" customHeight="1" x14ac:dyDescent="0.2">
      <c r="A165" s="138" t="s">
        <v>563</v>
      </c>
      <c r="B165" s="27"/>
      <c r="C165" s="143">
        <v>0</v>
      </c>
      <c r="D165" s="110">
        <v>1.012</v>
      </c>
      <c r="E165" s="111">
        <v>0.154</v>
      </c>
      <c r="F165" s="112">
        <v>8.9999999999999993E-3</v>
      </c>
      <c r="G165" s="140">
        <v>141.88</v>
      </c>
      <c r="H165" s="140">
        <v>3.65</v>
      </c>
      <c r="I165" s="142">
        <v>3.65</v>
      </c>
      <c r="J165" s="42">
        <v>2.4E-2</v>
      </c>
    </row>
    <row r="166" spans="1:10" ht="27.75" customHeight="1" x14ac:dyDescent="0.2">
      <c r="A166" s="138" t="s">
        <v>564</v>
      </c>
      <c r="B166" s="27"/>
      <c r="C166" s="143">
        <v>0</v>
      </c>
      <c r="D166" s="110">
        <v>1.012</v>
      </c>
      <c r="E166" s="111">
        <v>0.154</v>
      </c>
      <c r="F166" s="112">
        <v>8.9999999999999993E-3</v>
      </c>
      <c r="G166" s="140">
        <v>330.38</v>
      </c>
      <c r="H166" s="140">
        <v>3.65</v>
      </c>
      <c r="I166" s="142">
        <v>3.65</v>
      </c>
      <c r="J166" s="42">
        <v>2.4E-2</v>
      </c>
    </row>
    <row r="167" spans="1:10" ht="27.75" customHeight="1" x14ac:dyDescent="0.2">
      <c r="A167" s="138" t="s">
        <v>565</v>
      </c>
      <c r="B167" s="27"/>
      <c r="C167" s="143">
        <v>0</v>
      </c>
      <c r="D167" s="110">
        <v>1.012</v>
      </c>
      <c r="E167" s="111">
        <v>0.154</v>
      </c>
      <c r="F167" s="112">
        <v>8.9999999999999993E-3</v>
      </c>
      <c r="G167" s="140">
        <v>676.55</v>
      </c>
      <c r="H167" s="140">
        <v>3.65</v>
      </c>
      <c r="I167" s="142">
        <v>3.65</v>
      </c>
      <c r="J167" s="42">
        <v>2.4E-2</v>
      </c>
    </row>
    <row r="168" spans="1:10" ht="27.75" customHeight="1" x14ac:dyDescent="0.2">
      <c r="A168" s="138" t="s">
        <v>566</v>
      </c>
      <c r="B168" s="27"/>
      <c r="C168" s="143">
        <v>0</v>
      </c>
      <c r="D168" s="110">
        <v>1.012</v>
      </c>
      <c r="E168" s="111">
        <v>0.154</v>
      </c>
      <c r="F168" s="112">
        <v>8.9999999999999993E-3</v>
      </c>
      <c r="G168" s="140">
        <v>1733.26</v>
      </c>
      <c r="H168" s="140">
        <v>3.65</v>
      </c>
      <c r="I168" s="142">
        <v>3.65</v>
      </c>
      <c r="J168" s="42">
        <v>2.4E-2</v>
      </c>
    </row>
    <row r="169" spans="1:10" ht="27.75" customHeight="1" x14ac:dyDescent="0.2">
      <c r="A169" s="138" t="s">
        <v>482</v>
      </c>
      <c r="B169" s="27"/>
      <c r="C169" s="143" t="s">
        <v>447</v>
      </c>
      <c r="D169" s="113">
        <v>6.5039999999999996</v>
      </c>
      <c r="E169" s="114">
        <v>0.90100000000000002</v>
      </c>
      <c r="F169" s="112">
        <v>0.34399999999999997</v>
      </c>
      <c r="G169" s="173">
        <v>0</v>
      </c>
      <c r="H169" s="173">
        <v>0</v>
      </c>
      <c r="I169" s="173">
        <v>0</v>
      </c>
      <c r="J169" s="173">
        <v>0</v>
      </c>
    </row>
    <row r="170" spans="1:10" ht="27.75" customHeight="1" x14ac:dyDescent="0.2">
      <c r="A170" s="138" t="s">
        <v>483</v>
      </c>
      <c r="B170" s="27"/>
      <c r="C170" s="143">
        <v>0</v>
      </c>
      <c r="D170" s="110">
        <v>-2.496</v>
      </c>
      <c r="E170" s="111">
        <v>-0.47199999999999998</v>
      </c>
      <c r="F170" s="112">
        <v>-3.5000000000000003E-2</v>
      </c>
      <c r="G170" s="140">
        <v>0</v>
      </c>
      <c r="H170" s="173">
        <v>0</v>
      </c>
      <c r="I170" s="173">
        <v>0</v>
      </c>
      <c r="J170" s="173">
        <v>0</v>
      </c>
    </row>
    <row r="171" spans="1:10" ht="27.75" customHeight="1" x14ac:dyDescent="0.2">
      <c r="A171" s="138" t="s">
        <v>484</v>
      </c>
      <c r="B171" s="27"/>
      <c r="C171" s="143">
        <v>0</v>
      </c>
      <c r="D171" s="110">
        <v>-2.3279999999999998</v>
      </c>
      <c r="E171" s="111">
        <v>-0.432</v>
      </c>
      <c r="F171" s="112">
        <v>-3.1E-2</v>
      </c>
      <c r="G171" s="140">
        <v>0</v>
      </c>
      <c r="H171" s="173">
        <v>0</v>
      </c>
      <c r="I171" s="173">
        <v>0</v>
      </c>
      <c r="J171" s="173">
        <v>0</v>
      </c>
    </row>
    <row r="172" spans="1:10" ht="27.75" customHeight="1" x14ac:dyDescent="0.2">
      <c r="A172" s="138" t="s">
        <v>485</v>
      </c>
      <c r="B172" s="27"/>
      <c r="C172" s="143">
        <v>0</v>
      </c>
      <c r="D172" s="110">
        <v>-2.496</v>
      </c>
      <c r="E172" s="111">
        <v>-0.47199999999999998</v>
      </c>
      <c r="F172" s="112">
        <v>-3.5000000000000003E-2</v>
      </c>
      <c r="G172" s="140">
        <v>0</v>
      </c>
      <c r="H172" s="173">
        <v>0</v>
      </c>
      <c r="I172" s="173">
        <v>0</v>
      </c>
      <c r="J172" s="42">
        <v>0.08</v>
      </c>
    </row>
    <row r="173" spans="1:10" ht="27.75" customHeight="1" x14ac:dyDescent="0.2">
      <c r="A173" s="138" t="s">
        <v>486</v>
      </c>
      <c r="B173" s="27"/>
      <c r="C173" s="143">
        <v>0</v>
      </c>
      <c r="D173" s="110">
        <v>-2.3279999999999998</v>
      </c>
      <c r="E173" s="111">
        <v>-0.432</v>
      </c>
      <c r="F173" s="112">
        <v>-3.1E-2</v>
      </c>
      <c r="G173" s="140">
        <v>0</v>
      </c>
      <c r="H173" s="173">
        <v>0</v>
      </c>
      <c r="I173" s="173">
        <v>0</v>
      </c>
      <c r="J173" s="42">
        <v>6.7000000000000004E-2</v>
      </c>
    </row>
    <row r="174" spans="1:10" ht="27.75" customHeight="1" x14ac:dyDescent="0.2">
      <c r="A174" s="138" t="s">
        <v>487</v>
      </c>
      <c r="B174" s="27"/>
      <c r="C174" s="143">
        <v>0</v>
      </c>
      <c r="D174" s="110">
        <v>-2.0590000000000002</v>
      </c>
      <c r="E174" s="111">
        <v>-0.35</v>
      </c>
      <c r="F174" s="112">
        <v>-2.3E-2</v>
      </c>
      <c r="G174" s="140">
        <v>38.71</v>
      </c>
      <c r="H174" s="173">
        <v>0</v>
      </c>
      <c r="I174" s="173">
        <v>0</v>
      </c>
      <c r="J174" s="42">
        <v>0.08</v>
      </c>
    </row>
    <row r="175" spans="1:10" ht="27.75" customHeight="1" x14ac:dyDescent="0.2">
      <c r="A175" s="138" t="s">
        <v>674</v>
      </c>
      <c r="B175" s="27"/>
      <c r="C175" s="143" t="s">
        <v>619</v>
      </c>
      <c r="D175" s="110">
        <v>0.90800000000000003</v>
      </c>
      <c r="E175" s="111">
        <v>0.17199999999999999</v>
      </c>
      <c r="F175" s="112">
        <v>1.2999999999999999E-2</v>
      </c>
      <c r="G175" s="140">
        <v>0.74</v>
      </c>
      <c r="H175" s="173">
        <v>0</v>
      </c>
      <c r="I175" s="173">
        <v>0</v>
      </c>
      <c r="J175" s="173">
        <v>0</v>
      </c>
    </row>
    <row r="176" spans="1:10" ht="27.75" customHeight="1" x14ac:dyDescent="0.2">
      <c r="A176" s="138" t="s">
        <v>685</v>
      </c>
      <c r="B176" s="27"/>
      <c r="C176" s="143" t="s">
        <v>445</v>
      </c>
      <c r="D176" s="110">
        <v>0.90800000000000003</v>
      </c>
      <c r="E176" s="111">
        <v>0.17199999999999999</v>
      </c>
      <c r="F176" s="112">
        <v>1.2999999999999999E-2</v>
      </c>
      <c r="G176" s="173">
        <v>0</v>
      </c>
      <c r="H176" s="173">
        <v>0</v>
      </c>
      <c r="I176" s="173">
        <v>0</v>
      </c>
      <c r="J176" s="173">
        <v>0</v>
      </c>
    </row>
    <row r="177" spans="1:10" ht="27.75" customHeight="1" x14ac:dyDescent="0.2">
      <c r="A177" s="138" t="s">
        <v>675</v>
      </c>
      <c r="B177" s="27"/>
      <c r="C177" s="143" t="s">
        <v>618</v>
      </c>
      <c r="D177" s="110">
        <v>0.93</v>
      </c>
      <c r="E177" s="111">
        <v>0.17599999999999999</v>
      </c>
      <c r="F177" s="112">
        <v>1.2999999999999999E-2</v>
      </c>
      <c r="G177" s="140">
        <v>1.01</v>
      </c>
      <c r="H177" s="173">
        <v>0</v>
      </c>
      <c r="I177" s="173">
        <v>0</v>
      </c>
      <c r="J177" s="173">
        <v>0</v>
      </c>
    </row>
    <row r="178" spans="1:10" ht="27.75" customHeight="1" x14ac:dyDescent="0.2">
      <c r="A178" s="138" t="s">
        <v>676</v>
      </c>
      <c r="B178" s="27"/>
      <c r="C178" s="143" t="s">
        <v>618</v>
      </c>
      <c r="D178" s="110">
        <v>0.93</v>
      </c>
      <c r="E178" s="111">
        <v>0.17599999999999999</v>
      </c>
      <c r="F178" s="112">
        <v>1.2999999999999999E-2</v>
      </c>
      <c r="G178" s="140">
        <v>1.23</v>
      </c>
      <c r="H178" s="173">
        <v>0</v>
      </c>
      <c r="I178" s="173">
        <v>0</v>
      </c>
      <c r="J178" s="173">
        <v>0</v>
      </c>
    </row>
    <row r="179" spans="1:10" ht="27.75" customHeight="1" x14ac:dyDescent="0.2">
      <c r="A179" s="138" t="s">
        <v>677</v>
      </c>
      <c r="B179" s="27"/>
      <c r="C179" s="143" t="s">
        <v>618</v>
      </c>
      <c r="D179" s="110">
        <v>0.93</v>
      </c>
      <c r="E179" s="111">
        <v>0.17599999999999999</v>
      </c>
      <c r="F179" s="112">
        <v>1.2999999999999999E-2</v>
      </c>
      <c r="G179" s="140">
        <v>1.38</v>
      </c>
      <c r="H179" s="173">
        <v>0</v>
      </c>
      <c r="I179" s="173">
        <v>0</v>
      </c>
      <c r="J179" s="173">
        <v>0</v>
      </c>
    </row>
    <row r="180" spans="1:10" ht="27.75" customHeight="1" x14ac:dyDescent="0.2">
      <c r="A180" s="138" t="s">
        <v>678</v>
      </c>
      <c r="B180" s="27"/>
      <c r="C180" s="143" t="s">
        <v>618</v>
      </c>
      <c r="D180" s="110">
        <v>0.93</v>
      </c>
      <c r="E180" s="111">
        <v>0.17599999999999999</v>
      </c>
      <c r="F180" s="112">
        <v>1.2999999999999999E-2</v>
      </c>
      <c r="G180" s="140">
        <v>1.82</v>
      </c>
      <c r="H180" s="173">
        <v>0</v>
      </c>
      <c r="I180" s="173">
        <v>0</v>
      </c>
      <c r="J180" s="173">
        <v>0</v>
      </c>
    </row>
    <row r="181" spans="1:10" ht="27.75" customHeight="1" x14ac:dyDescent="0.2">
      <c r="A181" s="138" t="s">
        <v>679</v>
      </c>
      <c r="B181" s="27"/>
      <c r="C181" s="143" t="s">
        <v>618</v>
      </c>
      <c r="D181" s="110">
        <v>0.93</v>
      </c>
      <c r="E181" s="111">
        <v>0.17599999999999999</v>
      </c>
      <c r="F181" s="112">
        <v>1.2999999999999999E-2</v>
      </c>
      <c r="G181" s="140">
        <v>3.24</v>
      </c>
      <c r="H181" s="173">
        <v>0</v>
      </c>
      <c r="I181" s="173">
        <v>0</v>
      </c>
      <c r="J181" s="173">
        <v>0</v>
      </c>
    </row>
    <row r="182" spans="1:10" ht="27.75" customHeight="1" x14ac:dyDescent="0.2">
      <c r="A182" s="138" t="s">
        <v>488</v>
      </c>
      <c r="B182" s="27"/>
      <c r="C182" s="143" t="s">
        <v>446</v>
      </c>
      <c r="D182" s="110">
        <v>0.93</v>
      </c>
      <c r="E182" s="111">
        <v>0.17599999999999999</v>
      </c>
      <c r="F182" s="112">
        <v>1.2999999999999999E-2</v>
      </c>
      <c r="G182" s="173">
        <v>0</v>
      </c>
      <c r="H182" s="173">
        <v>0</v>
      </c>
      <c r="I182" s="173">
        <v>0</v>
      </c>
      <c r="J182" s="173">
        <v>0</v>
      </c>
    </row>
    <row r="183" spans="1:10" ht="27.75" customHeight="1" x14ac:dyDescent="0.2">
      <c r="A183" s="138" t="s">
        <v>537</v>
      </c>
      <c r="B183" s="27"/>
      <c r="C183" s="143">
        <v>0</v>
      </c>
      <c r="D183" s="110">
        <v>0.58499999999999996</v>
      </c>
      <c r="E183" s="111">
        <v>0.107</v>
      </c>
      <c r="F183" s="112">
        <v>8.0000000000000002E-3</v>
      </c>
      <c r="G183" s="140">
        <v>1.23</v>
      </c>
      <c r="H183" s="140">
        <v>0.68</v>
      </c>
      <c r="I183" s="142">
        <v>0.68</v>
      </c>
      <c r="J183" s="42">
        <v>1.6E-2</v>
      </c>
    </row>
    <row r="184" spans="1:10" ht="27.75" customHeight="1" x14ac:dyDescent="0.2">
      <c r="A184" s="138" t="s">
        <v>538</v>
      </c>
      <c r="B184" s="27"/>
      <c r="C184" s="143">
        <v>0</v>
      </c>
      <c r="D184" s="110">
        <v>0.58499999999999996</v>
      </c>
      <c r="E184" s="111">
        <v>0.107</v>
      </c>
      <c r="F184" s="112">
        <v>8.0000000000000002E-3</v>
      </c>
      <c r="G184" s="140">
        <v>5.39</v>
      </c>
      <c r="H184" s="140">
        <v>0.68</v>
      </c>
      <c r="I184" s="142">
        <v>0.68</v>
      </c>
      <c r="J184" s="42">
        <v>1.6E-2</v>
      </c>
    </row>
    <row r="185" spans="1:10" ht="27.75" customHeight="1" x14ac:dyDescent="0.2">
      <c r="A185" s="138" t="s">
        <v>539</v>
      </c>
      <c r="B185" s="27"/>
      <c r="C185" s="143">
        <v>0</v>
      </c>
      <c r="D185" s="110">
        <v>0.58499999999999996</v>
      </c>
      <c r="E185" s="111">
        <v>0.107</v>
      </c>
      <c r="F185" s="112">
        <v>8.0000000000000002E-3</v>
      </c>
      <c r="G185" s="140">
        <v>8.14</v>
      </c>
      <c r="H185" s="140">
        <v>0.68</v>
      </c>
      <c r="I185" s="142">
        <v>0.68</v>
      </c>
      <c r="J185" s="42">
        <v>1.6E-2</v>
      </c>
    </row>
    <row r="186" spans="1:10" ht="27.75" customHeight="1" x14ac:dyDescent="0.2">
      <c r="A186" s="138" t="s">
        <v>540</v>
      </c>
      <c r="B186" s="27"/>
      <c r="C186" s="143">
        <v>0</v>
      </c>
      <c r="D186" s="110">
        <v>0.58499999999999996</v>
      </c>
      <c r="E186" s="111">
        <v>0.107</v>
      </c>
      <c r="F186" s="112">
        <v>8.0000000000000002E-3</v>
      </c>
      <c r="G186" s="140">
        <v>12.14</v>
      </c>
      <c r="H186" s="140">
        <v>0.68</v>
      </c>
      <c r="I186" s="142">
        <v>0.68</v>
      </c>
      <c r="J186" s="42">
        <v>1.6E-2</v>
      </c>
    </row>
    <row r="187" spans="1:10" ht="27.75" customHeight="1" x14ac:dyDescent="0.2">
      <c r="A187" s="138" t="s">
        <v>541</v>
      </c>
      <c r="B187" s="27"/>
      <c r="C187" s="143">
        <v>0</v>
      </c>
      <c r="D187" s="110">
        <v>0.58499999999999996</v>
      </c>
      <c r="E187" s="111">
        <v>0.107</v>
      </c>
      <c r="F187" s="112">
        <v>8.0000000000000002E-3</v>
      </c>
      <c r="G187" s="140">
        <v>23.93</v>
      </c>
      <c r="H187" s="140">
        <v>0.68</v>
      </c>
      <c r="I187" s="142">
        <v>0.68</v>
      </c>
      <c r="J187" s="42">
        <v>1.6E-2</v>
      </c>
    </row>
    <row r="188" spans="1:10" ht="27.75" customHeight="1" x14ac:dyDescent="0.2">
      <c r="A188" s="138" t="s">
        <v>542</v>
      </c>
      <c r="B188" s="27"/>
      <c r="C188" s="143">
        <v>0</v>
      </c>
      <c r="D188" s="110">
        <v>0.54200000000000004</v>
      </c>
      <c r="E188" s="111">
        <v>9.1999999999999998E-2</v>
      </c>
      <c r="F188" s="112">
        <v>6.0000000000000001E-3</v>
      </c>
      <c r="G188" s="140">
        <v>1.4</v>
      </c>
      <c r="H188" s="140">
        <v>0.97</v>
      </c>
      <c r="I188" s="142">
        <v>0.97</v>
      </c>
      <c r="J188" s="42">
        <v>1.4999999999999999E-2</v>
      </c>
    </row>
    <row r="189" spans="1:10" ht="27.75" customHeight="1" x14ac:dyDescent="0.2">
      <c r="A189" s="138" t="s">
        <v>543</v>
      </c>
      <c r="B189" s="27"/>
      <c r="C189" s="143">
        <v>0</v>
      </c>
      <c r="D189" s="110">
        <v>0.54200000000000004</v>
      </c>
      <c r="E189" s="111">
        <v>9.1999999999999998E-2</v>
      </c>
      <c r="F189" s="112">
        <v>6.0000000000000001E-3</v>
      </c>
      <c r="G189" s="140">
        <v>7.44</v>
      </c>
      <c r="H189" s="140">
        <v>0.97</v>
      </c>
      <c r="I189" s="142">
        <v>0.97</v>
      </c>
      <c r="J189" s="42">
        <v>1.4999999999999999E-2</v>
      </c>
    </row>
    <row r="190" spans="1:10" ht="27.75" customHeight="1" x14ac:dyDescent="0.2">
      <c r="A190" s="138" t="s">
        <v>544</v>
      </c>
      <c r="B190" s="27"/>
      <c r="C190" s="143">
        <v>0</v>
      </c>
      <c r="D190" s="110">
        <v>0.54200000000000004</v>
      </c>
      <c r="E190" s="111">
        <v>9.1999999999999998E-2</v>
      </c>
      <c r="F190" s="112">
        <v>6.0000000000000001E-3</v>
      </c>
      <c r="G190" s="140">
        <v>11.43</v>
      </c>
      <c r="H190" s="140">
        <v>0.97</v>
      </c>
      <c r="I190" s="142">
        <v>0.97</v>
      </c>
      <c r="J190" s="42">
        <v>1.4999999999999999E-2</v>
      </c>
    </row>
    <row r="191" spans="1:10" ht="27.75" customHeight="1" x14ac:dyDescent="0.2">
      <c r="A191" s="138" t="s">
        <v>545</v>
      </c>
      <c r="B191" s="27"/>
      <c r="C191" s="143">
        <v>0</v>
      </c>
      <c r="D191" s="110">
        <v>0.54200000000000004</v>
      </c>
      <c r="E191" s="111">
        <v>9.1999999999999998E-2</v>
      </c>
      <c r="F191" s="112">
        <v>6.0000000000000001E-3</v>
      </c>
      <c r="G191" s="140">
        <v>17.25</v>
      </c>
      <c r="H191" s="140">
        <v>0.97</v>
      </c>
      <c r="I191" s="142">
        <v>0.97</v>
      </c>
      <c r="J191" s="42">
        <v>1.4999999999999999E-2</v>
      </c>
    </row>
    <row r="192" spans="1:10" ht="27.75" customHeight="1" x14ac:dyDescent="0.2">
      <c r="A192" s="138" t="s">
        <v>546</v>
      </c>
      <c r="B192" s="27"/>
      <c r="C192" s="143">
        <v>0</v>
      </c>
      <c r="D192" s="110">
        <v>0.54200000000000004</v>
      </c>
      <c r="E192" s="111">
        <v>9.1999999999999998E-2</v>
      </c>
      <c r="F192" s="112">
        <v>6.0000000000000001E-3</v>
      </c>
      <c r="G192" s="140">
        <v>34.369999999999997</v>
      </c>
      <c r="H192" s="140">
        <v>0.97</v>
      </c>
      <c r="I192" s="142">
        <v>0.97</v>
      </c>
      <c r="J192" s="42">
        <v>1.4999999999999999E-2</v>
      </c>
    </row>
    <row r="193" spans="1:10" ht="27.75" customHeight="1" x14ac:dyDescent="0.2">
      <c r="A193" s="138" t="s">
        <v>547</v>
      </c>
      <c r="B193" s="27"/>
      <c r="C193" s="143">
        <v>0</v>
      </c>
      <c r="D193" s="110">
        <v>0.35099999999999998</v>
      </c>
      <c r="E193" s="111">
        <v>5.2999999999999999E-2</v>
      </c>
      <c r="F193" s="112">
        <v>3.0000000000000001E-3</v>
      </c>
      <c r="G193" s="140">
        <v>14.79</v>
      </c>
      <c r="H193" s="140">
        <v>1.27</v>
      </c>
      <c r="I193" s="142">
        <v>1.27</v>
      </c>
      <c r="J193" s="42">
        <v>8.0000000000000002E-3</v>
      </c>
    </row>
    <row r="194" spans="1:10" ht="27.75" customHeight="1" x14ac:dyDescent="0.2">
      <c r="A194" s="138" t="s">
        <v>548</v>
      </c>
      <c r="B194" s="27"/>
      <c r="C194" s="143">
        <v>0</v>
      </c>
      <c r="D194" s="110">
        <v>0.35099999999999998</v>
      </c>
      <c r="E194" s="111">
        <v>5.2999999999999999E-2</v>
      </c>
      <c r="F194" s="112">
        <v>3.0000000000000001E-3</v>
      </c>
      <c r="G194" s="140">
        <v>49.2</v>
      </c>
      <c r="H194" s="140">
        <v>1.27</v>
      </c>
      <c r="I194" s="142">
        <v>1.27</v>
      </c>
      <c r="J194" s="42">
        <v>8.0000000000000002E-3</v>
      </c>
    </row>
    <row r="195" spans="1:10" ht="27.75" customHeight="1" x14ac:dyDescent="0.2">
      <c r="A195" s="138" t="s">
        <v>549</v>
      </c>
      <c r="B195" s="27"/>
      <c r="C195" s="143">
        <v>0</v>
      </c>
      <c r="D195" s="110">
        <v>0.35099999999999998</v>
      </c>
      <c r="E195" s="111">
        <v>5.2999999999999999E-2</v>
      </c>
      <c r="F195" s="112">
        <v>3.0000000000000001E-3</v>
      </c>
      <c r="G195" s="140">
        <v>114.6</v>
      </c>
      <c r="H195" s="140">
        <v>1.27</v>
      </c>
      <c r="I195" s="142">
        <v>1.27</v>
      </c>
      <c r="J195" s="42">
        <v>8.0000000000000002E-3</v>
      </c>
    </row>
    <row r="196" spans="1:10" ht="27.75" customHeight="1" x14ac:dyDescent="0.2">
      <c r="A196" s="138" t="s">
        <v>550</v>
      </c>
      <c r="B196" s="27"/>
      <c r="C196" s="143">
        <v>0</v>
      </c>
      <c r="D196" s="110">
        <v>0.35099999999999998</v>
      </c>
      <c r="E196" s="111">
        <v>5.2999999999999999E-2</v>
      </c>
      <c r="F196" s="112">
        <v>3.0000000000000001E-3</v>
      </c>
      <c r="G196" s="140">
        <v>234.69</v>
      </c>
      <c r="H196" s="140">
        <v>1.27</v>
      </c>
      <c r="I196" s="142">
        <v>1.27</v>
      </c>
      <c r="J196" s="42">
        <v>8.0000000000000002E-3</v>
      </c>
    </row>
    <row r="197" spans="1:10" ht="27.75" customHeight="1" x14ac:dyDescent="0.2">
      <c r="A197" s="138" t="s">
        <v>551</v>
      </c>
      <c r="B197" s="27"/>
      <c r="C197" s="143">
        <v>0</v>
      </c>
      <c r="D197" s="110">
        <v>0.35099999999999998</v>
      </c>
      <c r="E197" s="111">
        <v>5.2999999999999999E-2</v>
      </c>
      <c r="F197" s="112">
        <v>3.0000000000000001E-3</v>
      </c>
      <c r="G197" s="140">
        <v>601.29</v>
      </c>
      <c r="H197" s="140">
        <v>1.27</v>
      </c>
      <c r="I197" s="142">
        <v>1.27</v>
      </c>
      <c r="J197" s="42">
        <v>8.0000000000000002E-3</v>
      </c>
    </row>
    <row r="198" spans="1:10" ht="27.75" customHeight="1" x14ac:dyDescent="0.2">
      <c r="A198" s="138" t="s">
        <v>489</v>
      </c>
      <c r="B198" s="27"/>
      <c r="C198" s="143" t="s">
        <v>447</v>
      </c>
      <c r="D198" s="113">
        <v>2.2559999999999998</v>
      </c>
      <c r="E198" s="114">
        <v>0.313</v>
      </c>
      <c r="F198" s="112">
        <v>0.11899999999999999</v>
      </c>
      <c r="G198" s="173">
        <v>0</v>
      </c>
      <c r="H198" s="173">
        <v>0</v>
      </c>
      <c r="I198" s="173">
        <v>0</v>
      </c>
      <c r="J198" s="173">
        <v>0</v>
      </c>
    </row>
    <row r="199" spans="1:10" ht="27.75" customHeight="1" x14ac:dyDescent="0.2">
      <c r="A199" s="138" t="s">
        <v>490</v>
      </c>
      <c r="B199" s="27"/>
      <c r="C199" s="143">
        <v>0</v>
      </c>
      <c r="D199" s="110">
        <v>-0.86599999999999999</v>
      </c>
      <c r="E199" s="111">
        <v>-0.16400000000000001</v>
      </c>
      <c r="F199" s="112">
        <v>-1.2E-2</v>
      </c>
      <c r="G199" s="140">
        <v>0</v>
      </c>
      <c r="H199" s="173">
        <v>0</v>
      </c>
      <c r="I199" s="173">
        <v>0</v>
      </c>
      <c r="J199" s="173">
        <v>0</v>
      </c>
    </row>
    <row r="200" spans="1:10" ht="27.75" customHeight="1" x14ac:dyDescent="0.2">
      <c r="A200" s="138" t="s">
        <v>491</v>
      </c>
      <c r="B200" s="27"/>
      <c r="C200" s="143">
        <v>0</v>
      </c>
      <c r="D200" s="110">
        <v>-0.80800000000000005</v>
      </c>
      <c r="E200" s="111">
        <v>-0.15</v>
      </c>
      <c r="F200" s="112">
        <v>-1.0999999999999999E-2</v>
      </c>
      <c r="G200" s="140">
        <v>0</v>
      </c>
      <c r="H200" s="173">
        <v>0</v>
      </c>
      <c r="I200" s="173">
        <v>0</v>
      </c>
      <c r="J200" s="173">
        <v>0</v>
      </c>
    </row>
    <row r="201" spans="1:10" ht="27.75" customHeight="1" x14ac:dyDescent="0.2">
      <c r="A201" s="138" t="s">
        <v>492</v>
      </c>
      <c r="B201" s="27"/>
      <c r="C201" s="143">
        <v>0</v>
      </c>
      <c r="D201" s="110">
        <v>-0.86599999999999999</v>
      </c>
      <c r="E201" s="111">
        <v>-0.16400000000000001</v>
      </c>
      <c r="F201" s="112">
        <v>-1.2E-2</v>
      </c>
      <c r="G201" s="140">
        <v>0</v>
      </c>
      <c r="H201" s="173">
        <v>0</v>
      </c>
      <c r="I201" s="173">
        <v>0</v>
      </c>
      <c r="J201" s="42">
        <v>2.8000000000000001E-2</v>
      </c>
    </row>
    <row r="202" spans="1:10" ht="27.75" customHeight="1" x14ac:dyDescent="0.2">
      <c r="A202" s="138" t="s">
        <v>493</v>
      </c>
      <c r="B202" s="27"/>
      <c r="C202" s="143">
        <v>0</v>
      </c>
      <c r="D202" s="110">
        <v>-0.80800000000000005</v>
      </c>
      <c r="E202" s="111">
        <v>-0.15</v>
      </c>
      <c r="F202" s="112">
        <v>-1.0999999999999999E-2</v>
      </c>
      <c r="G202" s="140">
        <v>0</v>
      </c>
      <c r="H202" s="173">
        <v>0</v>
      </c>
      <c r="I202" s="173">
        <v>0</v>
      </c>
      <c r="J202" s="42">
        <v>2.3E-2</v>
      </c>
    </row>
    <row r="203" spans="1:10" ht="27.75" customHeight="1" x14ac:dyDescent="0.2">
      <c r="A203" s="138" t="s">
        <v>494</v>
      </c>
      <c r="B203" s="27"/>
      <c r="C203" s="143">
        <v>0</v>
      </c>
      <c r="D203" s="110">
        <v>-0.71399999999999997</v>
      </c>
      <c r="E203" s="111">
        <v>-0.121</v>
      </c>
      <c r="F203" s="112">
        <v>-8.0000000000000002E-3</v>
      </c>
      <c r="G203" s="140">
        <v>13.43</v>
      </c>
      <c r="H203" s="173">
        <v>0</v>
      </c>
      <c r="I203" s="173">
        <v>0</v>
      </c>
      <c r="J203" s="42">
        <v>2.8000000000000001E-2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3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F40"/>
  <sheetViews>
    <sheetView zoomScale="80" zoomScaleNormal="80" zoomScaleSheetLayoutView="100" workbookViewId="0">
      <selection activeCell="C20" sqref="C20"/>
    </sheetView>
  </sheetViews>
  <sheetFormatPr defaultRowHeight="12.75" x14ac:dyDescent="0.2"/>
  <cols>
    <col min="1" max="6" width="24" customWidth="1"/>
  </cols>
  <sheetData>
    <row r="1" spans="1:6" ht="27.75" customHeight="1" x14ac:dyDescent="0.2">
      <c r="A1" s="108" t="s">
        <v>27</v>
      </c>
    </row>
    <row r="2" spans="1:6" ht="44.25" customHeight="1" x14ac:dyDescent="0.2">
      <c r="A2" s="275" t="s">
        <v>162</v>
      </c>
      <c r="B2" s="276"/>
      <c r="C2" s="276"/>
      <c r="D2" s="276"/>
      <c r="E2" s="276"/>
    </row>
    <row r="3" spans="1:6" ht="47.25" customHeight="1" x14ac:dyDescent="0.2">
      <c r="A3" s="220" t="str">
        <f>Overview!B4&amp; " - Illustrative LLFs for year beginning "&amp;Overview!D4</f>
        <v>IDCSL  GSP B - Illustrative LLFs for year beginning 1 April 2025</v>
      </c>
      <c r="B3" s="220"/>
      <c r="C3" s="220"/>
      <c r="D3" s="220"/>
      <c r="E3" s="220"/>
    </row>
    <row r="4" spans="1:6" ht="19.5" customHeight="1" x14ac:dyDescent="0.2">
      <c r="A4" s="277" t="s">
        <v>16</v>
      </c>
      <c r="B4" s="20" t="s">
        <v>3</v>
      </c>
      <c r="C4" s="20" t="s">
        <v>4</v>
      </c>
      <c r="D4" s="20" t="s">
        <v>5</v>
      </c>
      <c r="E4" s="20" t="s">
        <v>6</v>
      </c>
    </row>
    <row r="5" spans="1:6" ht="19.5" customHeight="1" x14ac:dyDescent="0.2">
      <c r="A5" s="278"/>
      <c r="B5" s="20" t="s">
        <v>17</v>
      </c>
      <c r="C5" s="20" t="s">
        <v>18</v>
      </c>
      <c r="D5" s="20" t="s">
        <v>19</v>
      </c>
      <c r="E5" s="20" t="s">
        <v>20</v>
      </c>
    </row>
    <row r="6" spans="1:6" ht="45" customHeight="1" x14ac:dyDescent="0.2">
      <c r="A6" s="168" t="s">
        <v>730</v>
      </c>
      <c r="B6" s="21"/>
      <c r="C6" s="21"/>
      <c r="D6" s="23" t="s">
        <v>731</v>
      </c>
      <c r="E6" s="23" t="s">
        <v>732</v>
      </c>
    </row>
    <row r="7" spans="1:6" ht="45" customHeight="1" x14ac:dyDescent="0.2">
      <c r="A7" s="168" t="s">
        <v>733</v>
      </c>
      <c r="B7" s="23" t="s">
        <v>734</v>
      </c>
      <c r="C7" s="22" t="s">
        <v>735</v>
      </c>
      <c r="D7" s="23" t="s">
        <v>731</v>
      </c>
      <c r="E7" s="23" t="s">
        <v>736</v>
      </c>
    </row>
    <row r="8" spans="1:6" ht="45" customHeight="1" x14ac:dyDescent="0.2">
      <c r="A8" s="168" t="s">
        <v>23</v>
      </c>
      <c r="B8" s="21"/>
      <c r="C8" s="21"/>
      <c r="D8" s="23" t="s">
        <v>731</v>
      </c>
      <c r="E8" s="23" t="s">
        <v>732</v>
      </c>
    </row>
    <row r="9" spans="1:6" ht="25.5" customHeight="1" x14ac:dyDescent="0.2">
      <c r="A9" s="105" t="s">
        <v>21</v>
      </c>
      <c r="B9" s="228" t="s">
        <v>22</v>
      </c>
      <c r="C9" s="229"/>
      <c r="D9" s="229"/>
      <c r="E9" s="230"/>
    </row>
    <row r="10" spans="1:6" x14ac:dyDescent="0.2">
      <c r="A10" s="12"/>
      <c r="B10" s="11"/>
      <c r="C10" s="11"/>
      <c r="D10" s="11"/>
      <c r="E10" s="11"/>
    </row>
    <row r="11" spans="1:6" x14ac:dyDescent="0.2">
      <c r="B11" s="11"/>
      <c r="C11" s="11"/>
      <c r="D11" s="11"/>
      <c r="E11" s="11"/>
    </row>
    <row r="12" spans="1:6" ht="22.5" customHeight="1" x14ac:dyDescent="0.2">
      <c r="A12" s="224" t="s">
        <v>67</v>
      </c>
      <c r="B12" s="236"/>
      <c r="C12" s="236"/>
      <c r="D12" s="236"/>
      <c r="E12" s="236"/>
      <c r="F12" s="225"/>
    </row>
    <row r="13" spans="1:6" ht="22.5" customHeight="1" x14ac:dyDescent="0.2">
      <c r="A13" s="224" t="s">
        <v>2</v>
      </c>
      <c r="B13" s="236"/>
      <c r="C13" s="236"/>
      <c r="D13" s="236"/>
      <c r="E13" s="236"/>
      <c r="F13" s="225"/>
    </row>
    <row r="14" spans="1:6" ht="33" customHeight="1" x14ac:dyDescent="0.2">
      <c r="A14" s="20" t="s">
        <v>68</v>
      </c>
      <c r="B14" s="20" t="s">
        <v>3</v>
      </c>
      <c r="C14" s="20" t="s">
        <v>4</v>
      </c>
      <c r="D14" s="20" t="s">
        <v>5</v>
      </c>
      <c r="E14" s="20" t="s">
        <v>6</v>
      </c>
      <c r="F14" s="20" t="s">
        <v>7</v>
      </c>
    </row>
    <row r="15" spans="1:6" ht="22.5" customHeight="1" x14ac:dyDescent="0.2">
      <c r="A15" s="1" t="s">
        <v>737</v>
      </c>
      <c r="B15" s="10"/>
      <c r="C15" s="10"/>
      <c r="D15" s="10"/>
      <c r="E15" s="10"/>
      <c r="F15" s="10"/>
    </row>
    <row r="16" spans="1:6" ht="22.5" customHeight="1" x14ac:dyDescent="0.2">
      <c r="A16" s="1" t="s">
        <v>738</v>
      </c>
      <c r="B16" s="10"/>
      <c r="C16" s="10"/>
      <c r="D16" s="10"/>
      <c r="E16" s="10"/>
      <c r="F16" s="10"/>
    </row>
    <row r="17" spans="1:6" ht="22.5" customHeight="1" x14ac:dyDescent="0.2">
      <c r="A17" s="1" t="s">
        <v>739</v>
      </c>
      <c r="B17" s="10"/>
      <c r="C17" s="10"/>
      <c r="D17" s="10"/>
      <c r="E17" s="10"/>
      <c r="F17" s="10"/>
    </row>
    <row r="18" spans="1:6" ht="22.5" customHeight="1" x14ac:dyDescent="0.2">
      <c r="A18" s="1" t="s">
        <v>740</v>
      </c>
      <c r="B18" s="10"/>
      <c r="C18" s="10"/>
      <c r="D18" s="10"/>
      <c r="E18" s="10"/>
      <c r="F18" s="10"/>
    </row>
    <row r="19" spans="1:6" ht="22.5" customHeight="1" x14ac:dyDescent="0.2">
      <c r="A19" s="1" t="s">
        <v>741</v>
      </c>
      <c r="B19" s="10"/>
      <c r="C19" s="10"/>
      <c r="D19" s="10"/>
      <c r="E19" s="10"/>
      <c r="F19" s="10"/>
    </row>
    <row r="20" spans="1:6" ht="38.25" x14ac:dyDescent="0.2">
      <c r="A20" s="1" t="s">
        <v>742</v>
      </c>
      <c r="B20" s="10"/>
      <c r="C20" s="10"/>
      <c r="D20" s="10"/>
      <c r="E20" s="10"/>
      <c r="F20" s="206" t="s">
        <v>874</v>
      </c>
    </row>
    <row r="21" spans="1:6" ht="51" x14ac:dyDescent="0.2">
      <c r="A21" s="1" t="s">
        <v>743</v>
      </c>
      <c r="B21" s="10"/>
      <c r="C21" s="10"/>
      <c r="D21" s="10"/>
      <c r="E21" s="10"/>
      <c r="F21" s="206" t="s">
        <v>875</v>
      </c>
    </row>
    <row r="22" spans="1:6" ht="140.25" x14ac:dyDescent="0.2">
      <c r="A22" s="1" t="s">
        <v>744</v>
      </c>
      <c r="B22" s="10"/>
      <c r="C22" s="10"/>
      <c r="D22" s="10"/>
      <c r="E22" s="10"/>
      <c r="F22" s="206" t="s">
        <v>876</v>
      </c>
    </row>
    <row r="24" spans="1:6" ht="22.5" customHeight="1" x14ac:dyDescent="0.2">
      <c r="A24" s="224" t="s">
        <v>69</v>
      </c>
      <c r="B24" s="236"/>
      <c r="C24" s="236"/>
      <c r="D24" s="236"/>
      <c r="E24" s="236"/>
      <c r="F24" s="225"/>
    </row>
    <row r="25" spans="1:6" ht="22.5" customHeight="1" x14ac:dyDescent="0.2">
      <c r="A25" s="224" t="s">
        <v>14</v>
      </c>
      <c r="B25" s="236"/>
      <c r="C25" s="236"/>
      <c r="D25" s="236"/>
      <c r="E25" s="236"/>
      <c r="F25" s="225"/>
    </row>
    <row r="26" spans="1:6" ht="33" customHeight="1" x14ac:dyDescent="0.2">
      <c r="A26" s="20" t="s">
        <v>8</v>
      </c>
      <c r="B26" s="20" t="s">
        <v>3</v>
      </c>
      <c r="C26" s="20" t="s">
        <v>4</v>
      </c>
      <c r="D26" s="20" t="s">
        <v>5</v>
      </c>
      <c r="E26" s="20" t="s">
        <v>6</v>
      </c>
      <c r="F26" s="20" t="s">
        <v>7</v>
      </c>
    </row>
    <row r="27" spans="1:6" ht="22.5" customHeight="1" x14ac:dyDescent="0.2">
      <c r="A27" s="1" t="s">
        <v>9</v>
      </c>
      <c r="B27" s="10"/>
      <c r="C27" s="10"/>
      <c r="D27" s="10"/>
      <c r="E27" s="10"/>
      <c r="F27" s="10"/>
    </row>
    <row r="28" spans="1:6" ht="22.5" customHeight="1" x14ac:dyDescent="0.2">
      <c r="A28" s="1" t="s">
        <v>10</v>
      </c>
      <c r="B28" s="10"/>
      <c r="C28" s="10"/>
      <c r="D28" s="10"/>
      <c r="E28" s="10"/>
      <c r="F28" s="10"/>
    </row>
    <row r="29" spans="1:6" ht="22.5" customHeight="1" x14ac:dyDescent="0.2">
      <c r="A29" s="1" t="s">
        <v>11</v>
      </c>
      <c r="B29" s="10"/>
      <c r="C29" s="10"/>
      <c r="D29" s="10"/>
      <c r="E29" s="10"/>
      <c r="F29" s="10"/>
    </row>
    <row r="30" spans="1:6" ht="22.5" customHeight="1" x14ac:dyDescent="0.2">
      <c r="A30" s="1" t="s">
        <v>12</v>
      </c>
      <c r="B30" s="10"/>
      <c r="C30" s="10"/>
      <c r="D30" s="10"/>
      <c r="E30" s="10"/>
      <c r="F30" s="10"/>
    </row>
    <row r="31" spans="1:6" ht="22.5" customHeight="1" x14ac:dyDescent="0.2">
      <c r="A31" s="1" t="s">
        <v>13</v>
      </c>
      <c r="B31" s="10"/>
      <c r="C31" s="10"/>
      <c r="D31" s="10"/>
      <c r="E31" s="10"/>
      <c r="F31" s="10"/>
    </row>
    <row r="33" spans="1:6" ht="22.5" customHeight="1" x14ac:dyDescent="0.2">
      <c r="A33" s="224" t="s">
        <v>69</v>
      </c>
      <c r="B33" s="236"/>
      <c r="C33" s="236"/>
      <c r="D33" s="236"/>
      <c r="E33" s="236"/>
      <c r="F33" s="225"/>
    </row>
    <row r="34" spans="1:6" ht="22.5" customHeight="1" x14ac:dyDescent="0.2">
      <c r="A34" s="224" t="s">
        <v>15</v>
      </c>
      <c r="B34" s="236"/>
      <c r="C34" s="236"/>
      <c r="D34" s="236"/>
      <c r="E34" s="236"/>
      <c r="F34" s="225"/>
    </row>
    <row r="35" spans="1:6" ht="33" customHeight="1" x14ac:dyDescent="0.2">
      <c r="A35" s="20" t="s">
        <v>8</v>
      </c>
      <c r="B35" s="20" t="s">
        <v>3</v>
      </c>
      <c r="C35" s="20" t="s">
        <v>4</v>
      </c>
      <c r="D35" s="20" t="s">
        <v>5</v>
      </c>
      <c r="E35" s="20" t="s">
        <v>6</v>
      </c>
      <c r="F35" s="20" t="s">
        <v>7</v>
      </c>
    </row>
    <row r="36" spans="1:6" ht="22.5" customHeight="1" x14ac:dyDescent="0.2">
      <c r="A36" s="1" t="s">
        <v>9</v>
      </c>
      <c r="B36" s="10"/>
      <c r="C36" s="10"/>
      <c r="D36" s="10"/>
      <c r="E36" s="10"/>
      <c r="F36" s="10"/>
    </row>
    <row r="37" spans="1:6" ht="22.5" customHeight="1" x14ac:dyDescent="0.2">
      <c r="A37" s="1" t="s">
        <v>10</v>
      </c>
      <c r="B37" s="10"/>
      <c r="C37" s="10"/>
      <c r="D37" s="10"/>
      <c r="E37" s="10"/>
      <c r="F37" s="10"/>
    </row>
    <row r="38" spans="1:6" ht="22.5" customHeight="1" x14ac:dyDescent="0.2">
      <c r="A38" s="1" t="s">
        <v>11</v>
      </c>
      <c r="B38" s="10"/>
      <c r="C38" s="10"/>
      <c r="D38" s="10"/>
      <c r="E38" s="10"/>
      <c r="F38" s="10"/>
    </row>
    <row r="39" spans="1:6" ht="22.5" customHeight="1" x14ac:dyDescent="0.2">
      <c r="A39" s="1" t="s">
        <v>12</v>
      </c>
      <c r="B39" s="10"/>
      <c r="C39" s="10"/>
      <c r="D39" s="10"/>
      <c r="E39" s="10"/>
      <c r="F39" s="10"/>
    </row>
    <row r="40" spans="1:6" ht="22.5" customHeight="1" x14ac:dyDescent="0.2">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400-000000000000}"/>
  </hyperlinks>
  <pageMargins left="0.70866141732283472" right="0.70866141732283472" top="0.74803149606299213" bottom="0.74803149606299213" header="0.31496062992125984" footer="0.31496062992125984"/>
  <pageSetup paperSize="9" scale="61" fitToHeight="0" orientation="portrait" r:id="rId2"/>
  <headerFooter scaleWithDoc="0">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Q28"/>
  <sheetViews>
    <sheetView zoomScale="80" zoomScaleNormal="80" zoomScaleSheetLayoutView="100" workbookViewId="0">
      <selection activeCell="S10" sqref="S10"/>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13" t="s">
        <v>27</v>
      </c>
      <c r="B1" s="13"/>
      <c r="C1" s="13"/>
      <c r="D1" s="13"/>
      <c r="G1" s="24"/>
      <c r="H1" s="279" t="s">
        <v>164</v>
      </c>
      <c r="I1" s="280"/>
    </row>
    <row r="2" spans="1:17" ht="27.75" customHeight="1" x14ac:dyDescent="0.2">
      <c r="A2" s="283" t="s">
        <v>163</v>
      </c>
      <c r="B2" s="284"/>
      <c r="C2" s="284"/>
      <c r="D2" s="284"/>
      <c r="E2" s="284"/>
      <c r="F2" s="284"/>
      <c r="G2" s="284"/>
      <c r="H2" s="284"/>
      <c r="I2" s="284"/>
      <c r="J2" s="284"/>
      <c r="K2" s="284"/>
      <c r="L2" s="284"/>
      <c r="M2" s="284"/>
      <c r="N2" s="284"/>
      <c r="O2" s="284"/>
      <c r="P2" s="284"/>
      <c r="Q2" s="284"/>
    </row>
    <row r="3" spans="1:17" ht="17.25" customHeight="1" x14ac:dyDescent="0.2">
      <c r="A3" s="13"/>
      <c r="B3" s="13"/>
      <c r="C3" s="13"/>
      <c r="D3" s="13"/>
      <c r="G3" s="24"/>
    </row>
    <row r="4" spans="1:17" s="9" customFormat="1" ht="25.5" customHeight="1" x14ac:dyDescent="0.2">
      <c r="A4" s="281" t="str">
        <f>Overview!B4&amp; " - Effective from "&amp;Overview!D4&amp;" - "&amp;Overview!E4&amp;" new designated EHV charges"</f>
        <v>IDCSL  GSP B - Effective from 1 April 2025 - Final new designated EHV charges</v>
      </c>
      <c r="B4" s="282"/>
      <c r="C4" s="282"/>
      <c r="D4" s="282"/>
      <c r="E4" s="282"/>
      <c r="F4" s="282"/>
      <c r="G4" s="282"/>
      <c r="H4" s="282"/>
      <c r="I4" s="282"/>
      <c r="J4" s="282"/>
      <c r="K4" s="282"/>
      <c r="L4" s="282"/>
      <c r="M4" s="282"/>
      <c r="N4" s="282"/>
      <c r="O4" s="282"/>
      <c r="P4" s="282"/>
      <c r="Q4" s="282"/>
    </row>
    <row r="5" spans="1:17" ht="69.75" customHeight="1" x14ac:dyDescent="0.2">
      <c r="A5" s="28" t="s">
        <v>167</v>
      </c>
      <c r="B5" s="28" t="s">
        <v>90</v>
      </c>
      <c r="C5" s="28" t="s">
        <v>61</v>
      </c>
      <c r="D5" s="28" t="s">
        <v>62</v>
      </c>
      <c r="E5" s="28" t="s">
        <v>91</v>
      </c>
      <c r="F5" s="28" t="s">
        <v>61</v>
      </c>
      <c r="G5" s="28" t="s">
        <v>63</v>
      </c>
      <c r="H5" s="60" t="s">
        <v>58</v>
      </c>
      <c r="I5" s="52" t="s">
        <v>632</v>
      </c>
      <c r="J5" s="60" t="e">
        <f>#REF!</f>
        <v>#REF!</v>
      </c>
      <c r="K5" s="60" t="e">
        <f>#REF!</f>
        <v>#REF!</v>
      </c>
      <c r="L5" s="60" t="e">
        <f>#REF!</f>
        <v>#REF!</v>
      </c>
      <c r="M5" s="60" t="e">
        <f>#REF!</f>
        <v>#REF!</v>
      </c>
      <c r="N5" s="60" t="e">
        <f>#REF!</f>
        <v>#REF!</v>
      </c>
      <c r="O5" s="60" t="e">
        <f>#REF!</f>
        <v>#REF!</v>
      </c>
      <c r="P5" s="60" t="e">
        <f>#REF!</f>
        <v>#REF!</v>
      </c>
      <c r="Q5" s="60" t="e">
        <f>#REF!</f>
        <v>#REF!</v>
      </c>
    </row>
    <row r="6" spans="1:17" ht="22.5" customHeight="1" x14ac:dyDescent="0.2">
      <c r="A6" s="45"/>
      <c r="B6" s="45" t="s">
        <v>70</v>
      </c>
      <c r="C6" s="45"/>
      <c r="D6" s="45"/>
      <c r="E6" s="46" t="s">
        <v>71</v>
      </c>
      <c r="F6" s="46"/>
      <c r="G6" s="46"/>
      <c r="H6" s="47"/>
      <c r="I6" s="47"/>
      <c r="J6" s="30"/>
      <c r="K6" s="31"/>
      <c r="L6" s="31"/>
      <c r="M6" s="31"/>
      <c r="N6" s="39"/>
      <c r="O6" s="40"/>
      <c r="P6" s="40"/>
      <c r="Q6" s="40"/>
    </row>
    <row r="7" spans="1:17" ht="22.5" customHeight="1" x14ac:dyDescent="0.2">
      <c r="A7" s="45"/>
      <c r="B7" s="45" t="s">
        <v>72</v>
      </c>
      <c r="C7" s="45"/>
      <c r="D7" s="45"/>
      <c r="E7" s="46" t="s">
        <v>81</v>
      </c>
      <c r="F7" s="46"/>
      <c r="G7" s="46"/>
      <c r="H7" s="47"/>
      <c r="I7" s="47"/>
      <c r="J7" s="30"/>
      <c r="K7" s="31"/>
      <c r="L7" s="31"/>
      <c r="M7" s="31"/>
      <c r="N7" s="39"/>
      <c r="O7" s="40"/>
      <c r="P7" s="40"/>
      <c r="Q7" s="40"/>
    </row>
    <row r="8" spans="1:17" ht="22.5" customHeight="1" x14ac:dyDescent="0.2">
      <c r="A8" s="45"/>
      <c r="B8" s="45" t="s">
        <v>73</v>
      </c>
      <c r="C8" s="45"/>
      <c r="D8" s="45"/>
      <c r="E8" s="46" t="s">
        <v>82</v>
      </c>
      <c r="F8" s="46"/>
      <c r="G8" s="46"/>
      <c r="H8" s="47"/>
      <c r="I8" s="47"/>
      <c r="J8" s="30"/>
      <c r="K8" s="31"/>
      <c r="L8" s="31"/>
      <c r="M8" s="31"/>
      <c r="N8" s="39"/>
      <c r="O8" s="40"/>
      <c r="P8" s="40"/>
      <c r="Q8" s="40"/>
    </row>
    <row r="9" spans="1:17" ht="22.5" customHeight="1" x14ac:dyDescent="0.2">
      <c r="A9" s="45"/>
      <c r="B9" s="45" t="s">
        <v>74</v>
      </c>
      <c r="C9" s="45"/>
      <c r="D9" s="45"/>
      <c r="E9" s="46" t="s">
        <v>83</v>
      </c>
      <c r="F9" s="46"/>
      <c r="G9" s="46"/>
      <c r="H9" s="47"/>
      <c r="I9" s="47"/>
      <c r="J9" s="30"/>
      <c r="K9" s="31"/>
      <c r="L9" s="31"/>
      <c r="M9" s="31"/>
      <c r="N9" s="39"/>
      <c r="O9" s="40"/>
      <c r="P9" s="40"/>
      <c r="Q9" s="40"/>
    </row>
    <row r="10" spans="1:17" ht="22.5" customHeight="1" x14ac:dyDescent="0.2">
      <c r="A10" s="45"/>
      <c r="B10" s="45" t="s">
        <v>75</v>
      </c>
      <c r="C10" s="45"/>
      <c r="D10" s="45"/>
      <c r="E10" s="46" t="s">
        <v>84</v>
      </c>
      <c r="F10" s="46"/>
      <c r="G10" s="46"/>
      <c r="H10" s="47"/>
      <c r="I10" s="47"/>
      <c r="J10" s="30"/>
      <c r="K10" s="31"/>
      <c r="L10" s="31"/>
      <c r="M10" s="31"/>
      <c r="N10" s="39"/>
      <c r="O10" s="40"/>
      <c r="P10" s="40"/>
      <c r="Q10" s="40"/>
    </row>
    <row r="11" spans="1:17" ht="22.5" customHeight="1" x14ac:dyDescent="0.2">
      <c r="A11" s="45"/>
      <c r="B11" s="45" t="s">
        <v>76</v>
      </c>
      <c r="C11" s="45"/>
      <c r="D11" s="45"/>
      <c r="E11" s="46" t="s">
        <v>85</v>
      </c>
      <c r="F11" s="46"/>
      <c r="G11" s="46"/>
      <c r="H11" s="47"/>
      <c r="I11" s="47"/>
      <c r="J11" s="30"/>
      <c r="K11" s="31"/>
      <c r="L11" s="31"/>
      <c r="M11" s="31"/>
      <c r="N11" s="39"/>
      <c r="O11" s="40"/>
      <c r="P11" s="40"/>
      <c r="Q11" s="40"/>
    </row>
    <row r="12" spans="1:17" ht="22.5" customHeight="1" x14ac:dyDescent="0.2">
      <c r="A12" s="45"/>
      <c r="B12" s="45" t="s">
        <v>77</v>
      </c>
      <c r="C12" s="45"/>
      <c r="D12" s="45"/>
      <c r="E12" s="46" t="s">
        <v>86</v>
      </c>
      <c r="F12" s="46"/>
      <c r="G12" s="46"/>
      <c r="H12" s="47"/>
      <c r="I12" s="47"/>
      <c r="J12" s="30"/>
      <c r="K12" s="31"/>
      <c r="L12" s="31"/>
      <c r="M12" s="31"/>
      <c r="N12" s="39"/>
      <c r="O12" s="40"/>
      <c r="P12" s="40"/>
      <c r="Q12" s="40"/>
    </row>
    <row r="13" spans="1:17" ht="22.5" customHeight="1" x14ac:dyDescent="0.2">
      <c r="A13" s="45"/>
      <c r="B13" s="45" t="s">
        <v>78</v>
      </c>
      <c r="C13" s="45"/>
      <c r="D13" s="45"/>
      <c r="E13" s="46" t="s">
        <v>87</v>
      </c>
      <c r="F13" s="46"/>
      <c r="G13" s="46"/>
      <c r="H13" s="47"/>
      <c r="I13" s="47"/>
      <c r="J13" s="30"/>
      <c r="K13" s="31"/>
      <c r="L13" s="31"/>
      <c r="M13" s="31"/>
      <c r="N13" s="39"/>
      <c r="O13" s="40"/>
      <c r="P13" s="40"/>
      <c r="Q13" s="40"/>
    </row>
    <row r="14" spans="1:17" ht="22.5" customHeight="1" x14ac:dyDescent="0.2">
      <c r="A14" s="45"/>
      <c r="B14" s="45" t="s">
        <v>79</v>
      </c>
      <c r="C14" s="45"/>
      <c r="D14" s="45"/>
      <c r="E14" s="46" t="s">
        <v>88</v>
      </c>
      <c r="F14" s="46"/>
      <c r="G14" s="46"/>
      <c r="H14" s="47"/>
      <c r="I14" s="47"/>
      <c r="J14" s="30"/>
      <c r="K14" s="31"/>
      <c r="L14" s="31"/>
      <c r="M14" s="31"/>
      <c r="N14" s="39"/>
      <c r="O14" s="40"/>
      <c r="P14" s="40"/>
      <c r="Q14" s="40"/>
    </row>
    <row r="15" spans="1:17" ht="22.5" customHeight="1" x14ac:dyDescent="0.2">
      <c r="A15" s="45"/>
      <c r="B15" s="45" t="s">
        <v>80</v>
      </c>
      <c r="C15" s="45"/>
      <c r="D15" s="45"/>
      <c r="E15" s="46" t="s">
        <v>89</v>
      </c>
      <c r="F15" s="46"/>
      <c r="G15" s="46"/>
      <c r="H15" s="47"/>
      <c r="I15" s="47"/>
      <c r="J15" s="30"/>
      <c r="K15" s="31"/>
      <c r="L15" s="31"/>
      <c r="M15" s="31"/>
      <c r="N15" s="39"/>
      <c r="O15" s="40"/>
      <c r="P15" s="40"/>
      <c r="Q15" s="40"/>
    </row>
    <row r="17" spans="1:17" ht="27.75" customHeight="1" x14ac:dyDescent="0.2">
      <c r="A17" s="281" t="str">
        <f>Overview!B4&amp; " - Effective from "&amp;Overview!D4&amp;" - "&amp;Overview!E4&amp;" new designated EHV line loss factors"</f>
        <v>IDCSL  GSP B - Effective from 1 April 2025 - Final new designated EHV line loss factors</v>
      </c>
      <c r="B17" s="282"/>
      <c r="C17" s="282"/>
      <c r="D17" s="282"/>
      <c r="E17" s="282"/>
      <c r="F17" s="282"/>
      <c r="G17" s="282"/>
      <c r="H17" s="282"/>
      <c r="I17" s="282"/>
      <c r="J17" s="282"/>
      <c r="K17" s="282"/>
      <c r="L17" s="282"/>
      <c r="M17" s="282"/>
      <c r="N17" s="282"/>
      <c r="O17" s="282"/>
      <c r="P17" s="282"/>
      <c r="Q17" s="282"/>
    </row>
    <row r="18" spans="1:17" ht="62.25" customHeight="1" x14ac:dyDescent="0.2">
      <c r="A18" s="28" t="s">
        <v>167</v>
      </c>
      <c r="B18" s="28" t="s">
        <v>90</v>
      </c>
      <c r="C18" s="28" t="s">
        <v>61</v>
      </c>
      <c r="D18" s="28" t="s">
        <v>62</v>
      </c>
      <c r="E18" s="28" t="s">
        <v>91</v>
      </c>
      <c r="F18" s="28" t="s">
        <v>61</v>
      </c>
      <c r="G18" s="28" t="s">
        <v>63</v>
      </c>
      <c r="H18" s="60" t="s">
        <v>58</v>
      </c>
      <c r="I18" s="52" t="s">
        <v>632</v>
      </c>
      <c r="J18" s="34" t="s">
        <v>142</v>
      </c>
      <c r="K18" s="34" t="s">
        <v>141</v>
      </c>
      <c r="L18" s="34" t="s">
        <v>143</v>
      </c>
      <c r="M18" s="34" t="s">
        <v>144</v>
      </c>
      <c r="N18" s="36" t="s">
        <v>145</v>
      </c>
      <c r="O18" s="36" t="s">
        <v>146</v>
      </c>
      <c r="P18" s="36" t="s">
        <v>147</v>
      </c>
      <c r="Q18" s="36" t="s">
        <v>148</v>
      </c>
    </row>
    <row r="19" spans="1:17" ht="22.5" customHeight="1" x14ac:dyDescent="0.2">
      <c r="A19" s="45"/>
      <c r="B19" s="45" t="s">
        <v>37</v>
      </c>
      <c r="C19" s="45"/>
      <c r="D19" s="45"/>
      <c r="E19" s="46" t="s">
        <v>48</v>
      </c>
      <c r="F19" s="37"/>
      <c r="G19" s="37"/>
      <c r="H19" s="38"/>
      <c r="I19" s="38"/>
      <c r="J19" s="41"/>
      <c r="K19" s="41"/>
      <c r="L19" s="32"/>
      <c r="M19" s="33"/>
      <c r="N19" s="35"/>
      <c r="O19" s="35"/>
      <c r="P19" s="35"/>
      <c r="Q19" s="35"/>
    </row>
    <row r="20" spans="1:17" ht="22.5" customHeight="1" x14ac:dyDescent="0.2">
      <c r="A20" s="45"/>
      <c r="B20" s="45" t="s">
        <v>38</v>
      </c>
      <c r="C20" s="45"/>
      <c r="D20" s="45"/>
      <c r="E20" s="46" t="s">
        <v>49</v>
      </c>
      <c r="F20" s="37"/>
      <c r="G20" s="37"/>
      <c r="H20" s="38"/>
      <c r="I20" s="38"/>
      <c r="J20" s="41"/>
      <c r="K20" s="41"/>
      <c r="L20" s="32"/>
      <c r="M20" s="33"/>
      <c r="N20" s="35"/>
      <c r="O20" s="35"/>
      <c r="P20" s="35"/>
      <c r="Q20" s="35"/>
    </row>
    <row r="21" spans="1:17" ht="22.5" customHeight="1" x14ac:dyDescent="0.2">
      <c r="A21" s="45"/>
      <c r="B21" s="45" t="s">
        <v>39</v>
      </c>
      <c r="C21" s="45"/>
      <c r="D21" s="45"/>
      <c r="E21" s="46" t="s">
        <v>50</v>
      </c>
      <c r="F21" s="37"/>
      <c r="G21" s="37"/>
      <c r="H21" s="38"/>
      <c r="I21" s="38"/>
      <c r="J21" s="41"/>
      <c r="K21" s="41"/>
      <c r="L21" s="32"/>
      <c r="M21" s="33"/>
      <c r="N21" s="35"/>
      <c r="O21" s="35"/>
      <c r="P21" s="35"/>
      <c r="Q21" s="35"/>
    </row>
    <row r="22" spans="1:17" ht="22.5" customHeight="1" x14ac:dyDescent="0.2">
      <c r="A22" s="45"/>
      <c r="B22" s="45" t="s">
        <v>40</v>
      </c>
      <c r="C22" s="45"/>
      <c r="D22" s="45"/>
      <c r="E22" s="46" t="s">
        <v>51</v>
      </c>
      <c r="F22" s="37"/>
      <c r="G22" s="37"/>
      <c r="H22" s="38"/>
      <c r="I22" s="38"/>
      <c r="J22" s="41"/>
      <c r="K22" s="41"/>
      <c r="L22" s="32"/>
      <c r="M22" s="33"/>
      <c r="N22" s="35"/>
      <c r="O22" s="35"/>
      <c r="P22" s="35"/>
      <c r="Q22" s="35"/>
    </row>
    <row r="23" spans="1:17" ht="22.5" customHeight="1" x14ac:dyDescent="0.2">
      <c r="A23" s="45"/>
      <c r="B23" s="45" t="s">
        <v>41</v>
      </c>
      <c r="C23" s="45"/>
      <c r="D23" s="45"/>
      <c r="E23" s="46" t="s">
        <v>52</v>
      </c>
      <c r="F23" s="37"/>
      <c r="G23" s="37"/>
      <c r="H23" s="38"/>
      <c r="I23" s="38"/>
      <c r="J23" s="41"/>
      <c r="K23" s="41"/>
      <c r="L23" s="32"/>
      <c r="M23" s="33"/>
      <c r="N23" s="35"/>
      <c r="O23" s="35"/>
      <c r="P23" s="35"/>
      <c r="Q23" s="35"/>
    </row>
    <row r="24" spans="1:17" ht="22.5" customHeight="1" x14ac:dyDescent="0.2">
      <c r="A24" s="45"/>
      <c r="B24" s="45" t="s">
        <v>42</v>
      </c>
      <c r="C24" s="45"/>
      <c r="D24" s="45"/>
      <c r="E24" s="46" t="s">
        <v>53</v>
      </c>
      <c r="F24" s="37"/>
      <c r="G24" s="37"/>
      <c r="H24" s="38"/>
      <c r="I24" s="38"/>
      <c r="J24" s="41"/>
      <c r="K24" s="41"/>
      <c r="L24" s="32"/>
      <c r="M24" s="33"/>
      <c r="N24" s="35"/>
      <c r="O24" s="35"/>
      <c r="P24" s="35"/>
      <c r="Q24" s="35"/>
    </row>
    <row r="25" spans="1:17" ht="22.5" customHeight="1" x14ac:dyDescent="0.2">
      <c r="A25" s="45"/>
      <c r="B25" s="45" t="s">
        <v>43</v>
      </c>
      <c r="C25" s="45"/>
      <c r="D25" s="45"/>
      <c r="E25" s="46" t="s">
        <v>54</v>
      </c>
      <c r="F25" s="37"/>
      <c r="G25" s="37"/>
      <c r="H25" s="38"/>
      <c r="I25" s="38"/>
      <c r="J25" s="41"/>
      <c r="K25" s="41"/>
      <c r="L25" s="32"/>
      <c r="M25" s="33"/>
      <c r="N25" s="35"/>
      <c r="O25" s="35"/>
      <c r="P25" s="35"/>
      <c r="Q25" s="35"/>
    </row>
    <row r="26" spans="1:17" ht="22.5" customHeight="1" x14ac:dyDescent="0.2">
      <c r="A26" s="45"/>
      <c r="B26" s="45" t="s">
        <v>44</v>
      </c>
      <c r="C26" s="45"/>
      <c r="D26" s="45"/>
      <c r="E26" s="46" t="s">
        <v>55</v>
      </c>
      <c r="F26" s="37"/>
      <c r="G26" s="37"/>
      <c r="H26" s="38"/>
      <c r="I26" s="38"/>
      <c r="J26" s="41"/>
      <c r="K26" s="41"/>
      <c r="L26" s="32"/>
      <c r="M26" s="33"/>
      <c r="N26" s="35"/>
      <c r="O26" s="35"/>
      <c r="P26" s="35"/>
      <c r="Q26" s="35"/>
    </row>
    <row r="27" spans="1:17" ht="22.5" customHeight="1" x14ac:dyDescent="0.2">
      <c r="A27" s="45"/>
      <c r="B27" s="45" t="s">
        <v>45</v>
      </c>
      <c r="C27" s="45"/>
      <c r="D27" s="45"/>
      <c r="E27" s="46" t="s">
        <v>56</v>
      </c>
      <c r="F27" s="37"/>
      <c r="G27" s="37"/>
      <c r="H27" s="38"/>
      <c r="I27" s="38"/>
      <c r="J27" s="41"/>
      <c r="K27" s="41"/>
      <c r="L27" s="32"/>
      <c r="M27" s="33"/>
      <c r="N27" s="35"/>
      <c r="O27" s="35"/>
      <c r="P27" s="35"/>
      <c r="Q27" s="35"/>
    </row>
    <row r="28" spans="1:17" ht="22.5" customHeight="1" x14ac:dyDescent="0.2">
      <c r="A28" s="45"/>
      <c r="B28" s="45" t="s">
        <v>46</v>
      </c>
      <c r="C28" s="45"/>
      <c r="D28" s="45"/>
      <c r="E28" s="46" t="s">
        <v>57</v>
      </c>
      <c r="F28" s="37"/>
      <c r="G28" s="37"/>
      <c r="H28" s="38"/>
      <c r="I28" s="38"/>
      <c r="J28" s="41"/>
      <c r="K28" s="41"/>
      <c r="L28" s="32"/>
      <c r="M28" s="33"/>
      <c r="N28" s="35"/>
      <c r="O28" s="35"/>
      <c r="P28" s="35"/>
      <c r="Q28" s="3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500-000000000000}"/>
  </hyperlinks>
  <pageMargins left="0.39370078740157483" right="0.39370078740157483" top="0.70866141732283472" bottom="0.74803149606299213" header="0.27559055118110237" footer="0.27559055118110237"/>
  <pageSetup paperSize="9" scale="33" fitToHeight="0" orientation="portrait" r:id="rId2"/>
  <headerFooter scaleWithDoc="0">
    <oddHeader>&amp;LAnnex 6 -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164"/>
  <sheetViews>
    <sheetView zoomScaleNormal="100" zoomScaleSheetLayoutView="100" workbookViewId="0">
      <selection activeCell="B10" sqref="B10"/>
    </sheetView>
  </sheetViews>
  <sheetFormatPr defaultColWidth="9.140625" defaultRowHeight="27.75" customHeight="1" x14ac:dyDescent="0.2"/>
  <cols>
    <col min="1" max="1" width="63.42578125" style="2" customWidth="1"/>
    <col min="2" max="2" width="19.85546875" style="3" customWidth="1"/>
    <col min="3" max="3" width="6.85546875" style="2" customWidth="1"/>
    <col min="4" max="5" width="17.5703125" style="3" customWidth="1"/>
    <col min="6" max="16384" width="9.140625" style="2"/>
  </cols>
  <sheetData>
    <row r="1" spans="1:5" ht="27.75" customHeight="1" x14ac:dyDescent="0.2">
      <c r="A1" s="13" t="s">
        <v>27</v>
      </c>
      <c r="B1" s="285"/>
      <c r="C1" s="285"/>
      <c r="D1" s="144"/>
      <c r="E1" s="144"/>
    </row>
    <row r="2" spans="1:5" ht="35.1" customHeight="1" x14ac:dyDescent="0.2">
      <c r="A2" s="233" t="str">
        <f>Overview!B4&amp; " - Effective from "&amp;Overview!D4&amp;" - "&amp;Overview!E4&amp;" Supplier of Last Resort and Eligible Bad Debt Pass-Through Costs"</f>
        <v>IDCSL  GSP B - Effective from 1 April 2025 - Final Supplier of Last Resort and Eligible Bad Debt Pass-Through Costs</v>
      </c>
      <c r="B2" s="234"/>
      <c r="C2" s="234"/>
      <c r="D2" s="234"/>
      <c r="E2" s="235"/>
    </row>
    <row r="3" spans="1:5" s="63" customFormat="1" ht="21" customHeight="1" x14ac:dyDescent="0.2">
      <c r="A3" s="70"/>
      <c r="B3" s="70"/>
      <c r="C3" s="70"/>
      <c r="D3" s="70"/>
      <c r="E3" s="70"/>
    </row>
    <row r="4" spans="1:5" ht="78.75" customHeight="1" x14ac:dyDescent="0.2">
      <c r="A4" s="28" t="s">
        <v>154</v>
      </c>
      <c r="B4" s="14" t="s">
        <v>448</v>
      </c>
      <c r="C4" s="14" t="s">
        <v>32</v>
      </c>
      <c r="D4" s="14" t="s">
        <v>496</v>
      </c>
      <c r="E4" s="14" t="s">
        <v>497</v>
      </c>
    </row>
    <row r="5" spans="1:5" ht="34.5" customHeight="1" x14ac:dyDescent="0.2">
      <c r="A5" s="16" t="s">
        <v>686</v>
      </c>
      <c r="B5" s="43" t="str">
        <f>IF(IFERROR(INDEX('Annex 1 LV, HV and UMS charges'!$B$12:$B$45,MATCH($A5,'Annex 1 LV, HV and UMS charges'!$A$12:$A$310,0)),INDEX('Annex 4 LDNO charges'!$B$14:$B$203,MATCH($A5,'Annex 4 LDNO charges'!$A$14:$A$203,0)))=0,"",IFERROR(INDEX('Annex 1 LV, HV and UMS charges'!$B$12:$B$45,MATCH($A5,'Annex 1 LV, HV and UMS charges'!$A$12:$A$310,0)),INDEX('Annex 4 LDNO charges'!$B$14:$B$203,MATCH($A5,'Annex 4 LDNO charges'!$A$14:$A$203,0))))</f>
        <v>B01, B02, B03</v>
      </c>
      <c r="C5" s="152" t="s">
        <v>619</v>
      </c>
      <c r="D5" s="153">
        <v>0</v>
      </c>
      <c r="E5" s="153">
        <v>-0.02</v>
      </c>
    </row>
    <row r="6" spans="1:5" ht="30" x14ac:dyDescent="0.2">
      <c r="A6" s="16" t="s">
        <v>633</v>
      </c>
      <c r="B6" s="43" t="str">
        <f>IF(IFERROR(INDEX('Annex 1 LV, HV and UMS charges'!$B$12:$B$45,MATCH($A6,'Annex 1 LV, HV and UMS charges'!$A$12:$A$310,0)),INDEX('Annex 4 LDNO charges'!$B$14:$B$203,MATCH($A6,'Annex 4 LDNO charges'!$A$14:$A$203,0)))=0,"",IFERROR(INDEX('Annex 1 LV, HV and UMS charges'!$B$12:$B$45,MATCH($A6,'Annex 1 LV, HV and UMS charges'!$A$12:$A$310,0)),INDEX('Annex 4 LDNO charges'!$B$14:$B$203,MATCH($A6,'Annex 4 LDNO charges'!$A$14:$A$203,0))))</f>
        <v>B07, B08, B09</v>
      </c>
      <c r="C6" s="137" t="s">
        <v>618</v>
      </c>
      <c r="D6" s="154"/>
      <c r="E6" s="153">
        <v>-0.02</v>
      </c>
    </row>
    <row r="7" spans="1:5" ht="30" x14ac:dyDescent="0.2">
      <c r="A7" s="16" t="s">
        <v>634</v>
      </c>
      <c r="B7" s="43" t="str">
        <f>IF(IFERROR(INDEX('Annex 1 LV, HV and UMS charges'!$B$12:$B$45,MATCH($A7,'Annex 1 LV, HV and UMS charges'!$A$12:$A$310,0)),INDEX('Annex 4 LDNO charges'!$B$14:$B$203,MATCH($A7,'Annex 4 LDNO charges'!$A$14:$A$203,0)))=0,"",IFERROR(INDEX('Annex 1 LV, HV and UMS charges'!$B$12:$B$45,MATCH($A7,'Annex 1 LV, HV and UMS charges'!$A$12:$A$310,0)),INDEX('Annex 4 LDNO charges'!$B$14:$B$203,MATCH($A7,'Annex 4 LDNO charges'!$A$14:$A$203,0))))</f>
        <v>B10, B11, B12</v>
      </c>
      <c r="C7" s="137" t="s">
        <v>618</v>
      </c>
      <c r="D7" s="154"/>
      <c r="E7" s="153">
        <v>-0.02</v>
      </c>
    </row>
    <row r="8" spans="1:5" ht="30" x14ac:dyDescent="0.2">
      <c r="A8" s="16" t="s">
        <v>635</v>
      </c>
      <c r="B8" s="43" t="str">
        <f>IF(IFERROR(INDEX('Annex 1 LV, HV and UMS charges'!$B$12:$B$45,MATCH($A8,'Annex 1 LV, HV and UMS charges'!$A$12:$A$310,0)),INDEX('Annex 4 LDNO charges'!$B$14:$B$203,MATCH($A8,'Annex 4 LDNO charges'!$A$14:$A$203,0)))=0,"",IFERROR(INDEX('Annex 1 LV, HV and UMS charges'!$B$12:$B$45,MATCH($A8,'Annex 1 LV, HV and UMS charges'!$A$12:$A$310,0)),INDEX('Annex 4 LDNO charges'!$B$14:$B$203,MATCH($A8,'Annex 4 LDNO charges'!$A$14:$A$203,0))))</f>
        <v>B13, B14, B15</v>
      </c>
      <c r="C8" s="137" t="s">
        <v>618</v>
      </c>
      <c r="D8" s="154"/>
      <c r="E8" s="153">
        <v>-0.02</v>
      </c>
    </row>
    <row r="9" spans="1:5" ht="30" x14ac:dyDescent="0.2">
      <c r="A9" s="16" t="s">
        <v>636</v>
      </c>
      <c r="B9" s="43" t="str">
        <f>IF(IFERROR(INDEX('Annex 1 LV, HV and UMS charges'!$B$12:$B$45,MATCH($A9,'Annex 1 LV, HV and UMS charges'!$A$12:$A$310,0)),INDEX('Annex 4 LDNO charges'!$B$14:$B$203,MATCH($A9,'Annex 4 LDNO charges'!$A$14:$A$203,0)))=0,"",IFERROR(INDEX('Annex 1 LV, HV and UMS charges'!$B$12:$B$45,MATCH($A9,'Annex 1 LV, HV and UMS charges'!$A$12:$A$310,0)),INDEX('Annex 4 LDNO charges'!$B$14:$B$203,MATCH($A9,'Annex 4 LDNO charges'!$A$14:$A$203,0))))</f>
        <v>B16, B17, B18</v>
      </c>
      <c r="C9" s="137" t="s">
        <v>618</v>
      </c>
      <c r="D9" s="154"/>
      <c r="E9" s="153">
        <v>-0.02</v>
      </c>
    </row>
    <row r="10" spans="1:5" ht="30" x14ac:dyDescent="0.2">
      <c r="A10" s="16" t="s">
        <v>637</v>
      </c>
      <c r="B10" s="43" t="str">
        <f>IF(IFERROR(INDEX('Annex 1 LV, HV and UMS charges'!$B$12:$B$45,MATCH($A10,'Annex 1 LV, HV and UMS charges'!$A$12:$A$310,0)),INDEX('Annex 4 LDNO charges'!$B$14:$B$203,MATCH($A10,'Annex 4 LDNO charges'!$A$14:$A$203,0)))=0,"",IFERROR(INDEX('Annex 1 LV, HV and UMS charges'!$B$12:$B$45,MATCH($A10,'Annex 1 LV, HV and UMS charges'!$A$12:$A$310,0)),INDEX('Annex 4 LDNO charges'!$B$14:$B$203,MATCH($A10,'Annex 4 LDNO charges'!$A$14:$A$203,0))))</f>
        <v>B19, B20, B21</v>
      </c>
      <c r="C10" s="137" t="s">
        <v>618</v>
      </c>
      <c r="D10" s="154"/>
      <c r="E10" s="153">
        <v>-0.02</v>
      </c>
    </row>
    <row r="11" spans="1:5" ht="24.95" customHeight="1" x14ac:dyDescent="0.2">
      <c r="A11" s="138" t="s">
        <v>501</v>
      </c>
      <c r="B11" s="43" t="str">
        <f>IF(IFERROR(INDEX('Annex 1 LV, HV and UMS charges'!$B$12:$B$45,MATCH($A11,'Annex 1 LV, HV and UMS charges'!$A$12:$A$310,0)),INDEX('Annex 4 LDNO charges'!$B$14:$B$203,MATCH($A11,'Annex 4 LDNO charges'!$A$14:$A$203,0)))=0,"",IFERROR(INDEX('Annex 1 LV, HV and UMS charges'!$B$12:$B$45,MATCH($A11,'Annex 1 LV, HV and UMS charges'!$A$12:$A$310,0)),INDEX('Annex 4 LDNO charges'!$B$14:$B$203,MATCH($A11,'Annex 4 LDNO charges'!$A$14:$A$203,0))))</f>
        <v>B25, B26, B27</v>
      </c>
      <c r="C11" s="137">
        <v>0</v>
      </c>
      <c r="D11" s="154"/>
      <c r="E11" s="153">
        <v>-0.02</v>
      </c>
    </row>
    <row r="12" spans="1:5" ht="24.95" customHeight="1" x14ac:dyDescent="0.2">
      <c r="A12" s="138" t="s">
        <v>502</v>
      </c>
      <c r="B12" s="43" t="str">
        <f>IF(IFERROR(INDEX('Annex 1 LV, HV and UMS charges'!$B$12:$B$45,MATCH($A12,'Annex 1 LV, HV and UMS charges'!$A$12:$A$310,0)),INDEX('Annex 4 LDNO charges'!$B$14:$B$203,MATCH($A12,'Annex 4 LDNO charges'!$A$14:$A$203,0)))=0,"",IFERROR(INDEX('Annex 1 LV, HV and UMS charges'!$B$12:$B$45,MATCH($A12,'Annex 1 LV, HV and UMS charges'!$A$12:$A$310,0)),INDEX('Annex 4 LDNO charges'!$B$14:$B$203,MATCH($A12,'Annex 4 LDNO charges'!$A$14:$A$203,0))))</f>
        <v>B28, B29, B30</v>
      </c>
      <c r="C12" s="137">
        <v>0</v>
      </c>
      <c r="D12" s="154"/>
      <c r="E12" s="153">
        <v>-0.02</v>
      </c>
    </row>
    <row r="13" spans="1:5" ht="24.95" customHeight="1" x14ac:dyDescent="0.2">
      <c r="A13" s="138" t="s">
        <v>503</v>
      </c>
      <c r="B13" s="43" t="str">
        <f>IF(IFERROR(INDEX('Annex 1 LV, HV and UMS charges'!$B$12:$B$45,MATCH($A13,'Annex 1 LV, HV and UMS charges'!$A$12:$A$310,0)),INDEX('Annex 4 LDNO charges'!$B$14:$B$203,MATCH($A13,'Annex 4 LDNO charges'!$A$14:$A$203,0)))=0,"",IFERROR(INDEX('Annex 1 LV, HV and UMS charges'!$B$12:$B$45,MATCH($A13,'Annex 1 LV, HV and UMS charges'!$A$12:$A$310,0)),INDEX('Annex 4 LDNO charges'!$B$14:$B$203,MATCH($A13,'Annex 4 LDNO charges'!$A$14:$A$203,0))))</f>
        <v>B31, B32, B33</v>
      </c>
      <c r="C13" s="137">
        <v>0</v>
      </c>
      <c r="D13" s="154"/>
      <c r="E13" s="153">
        <v>-0.02</v>
      </c>
    </row>
    <row r="14" spans="1:5" ht="24.95" customHeight="1" x14ac:dyDescent="0.2">
      <c r="A14" s="138" t="s">
        <v>504</v>
      </c>
      <c r="B14" s="43" t="str">
        <f>IF(IFERROR(INDEX('Annex 1 LV, HV and UMS charges'!$B$12:$B$45,MATCH($A14,'Annex 1 LV, HV and UMS charges'!$A$12:$A$310,0)),INDEX('Annex 4 LDNO charges'!$B$14:$B$203,MATCH($A14,'Annex 4 LDNO charges'!$A$14:$A$203,0)))=0,"",IFERROR(INDEX('Annex 1 LV, HV and UMS charges'!$B$12:$B$45,MATCH($A14,'Annex 1 LV, HV and UMS charges'!$A$12:$A$310,0)),INDEX('Annex 4 LDNO charges'!$B$14:$B$203,MATCH($A14,'Annex 4 LDNO charges'!$A$14:$A$203,0))))</f>
        <v>B34, B35, B36</v>
      </c>
      <c r="C14" s="137">
        <v>0</v>
      </c>
      <c r="D14" s="154"/>
      <c r="E14" s="153">
        <v>-0.02</v>
      </c>
    </row>
    <row r="15" spans="1:5" ht="24.95" customHeight="1" x14ac:dyDescent="0.2">
      <c r="A15" s="141" t="s">
        <v>505</v>
      </c>
      <c r="B15" s="43" t="str">
        <f>IF(IFERROR(INDEX('Annex 1 LV, HV and UMS charges'!$B$12:$B$45,MATCH($A15,'Annex 1 LV, HV and UMS charges'!$A$12:$A$310,0)),INDEX('Annex 4 LDNO charges'!$B$14:$B$203,MATCH($A15,'Annex 4 LDNO charges'!$A$14:$A$203,0)))=0,"",IFERROR(INDEX('Annex 1 LV, HV and UMS charges'!$B$12:$B$45,MATCH($A15,'Annex 1 LV, HV and UMS charges'!$A$12:$A$310,0)),INDEX('Annex 4 LDNO charges'!$B$14:$B$203,MATCH($A15,'Annex 4 LDNO charges'!$A$14:$A$203,0))))</f>
        <v>B37, B38, B39</v>
      </c>
      <c r="C15" s="137">
        <v>0</v>
      </c>
      <c r="D15" s="154"/>
      <c r="E15" s="153">
        <v>-0.02</v>
      </c>
    </row>
    <row r="16" spans="1:5" ht="24.95" customHeight="1" x14ac:dyDescent="0.2">
      <c r="A16" s="141" t="s">
        <v>506</v>
      </c>
      <c r="B16" s="43" t="str">
        <f>IF(IFERROR(INDEX('Annex 1 LV, HV and UMS charges'!$B$12:$B$45,MATCH($A16,'Annex 1 LV, HV and UMS charges'!$A$12:$A$310,0)),INDEX('Annex 4 LDNO charges'!$B$14:$B$203,MATCH($A16,'Annex 4 LDNO charges'!$A$14:$A$203,0)))=0,"",IFERROR(INDEX('Annex 1 LV, HV and UMS charges'!$B$12:$B$45,MATCH($A16,'Annex 1 LV, HV and UMS charges'!$A$12:$A$310,0)),INDEX('Annex 4 LDNO charges'!$B$14:$B$203,MATCH($A16,'Annex 4 LDNO charges'!$A$14:$A$203,0))))</f>
        <v>B40, B41</v>
      </c>
      <c r="C16" s="137">
        <v>0</v>
      </c>
      <c r="D16" s="154"/>
      <c r="E16" s="153">
        <v>-0.02</v>
      </c>
    </row>
    <row r="17" spans="1:5" ht="24.95" customHeight="1" x14ac:dyDescent="0.2">
      <c r="A17" s="141" t="s">
        <v>507</v>
      </c>
      <c r="B17" s="43" t="str">
        <f>IF(IFERROR(INDEX('Annex 1 LV, HV and UMS charges'!$B$12:$B$45,MATCH($A17,'Annex 1 LV, HV and UMS charges'!$A$12:$A$310,0)),INDEX('Annex 4 LDNO charges'!$B$14:$B$203,MATCH($A17,'Annex 4 LDNO charges'!$A$14:$A$203,0)))=0,"",IFERROR(INDEX('Annex 1 LV, HV and UMS charges'!$B$12:$B$45,MATCH($A17,'Annex 1 LV, HV and UMS charges'!$A$12:$A$310,0)),INDEX('Annex 4 LDNO charges'!$B$14:$B$203,MATCH($A17,'Annex 4 LDNO charges'!$A$14:$A$203,0))))</f>
        <v>B42, B43</v>
      </c>
      <c r="C17" s="137">
        <v>0</v>
      </c>
      <c r="D17" s="154"/>
      <c r="E17" s="153">
        <v>-0.02</v>
      </c>
    </row>
    <row r="18" spans="1:5" ht="24.95" customHeight="1" x14ac:dyDescent="0.2">
      <c r="A18" s="141" t="s">
        <v>508</v>
      </c>
      <c r="B18" s="43" t="str">
        <f>IF(IFERROR(INDEX('Annex 1 LV, HV and UMS charges'!$B$12:$B$45,MATCH($A18,'Annex 1 LV, HV and UMS charges'!$A$12:$A$310,0)),INDEX('Annex 4 LDNO charges'!$B$14:$B$203,MATCH($A18,'Annex 4 LDNO charges'!$A$14:$A$203,0)))=0,"",IFERROR(INDEX('Annex 1 LV, HV and UMS charges'!$B$12:$B$45,MATCH($A18,'Annex 1 LV, HV and UMS charges'!$A$12:$A$310,0)),INDEX('Annex 4 LDNO charges'!$B$14:$B$203,MATCH($A18,'Annex 4 LDNO charges'!$A$14:$A$203,0))))</f>
        <v>B44, B45</v>
      </c>
      <c r="C18" s="137">
        <v>0</v>
      </c>
      <c r="D18" s="154"/>
      <c r="E18" s="153">
        <v>-0.02</v>
      </c>
    </row>
    <row r="19" spans="1:5" ht="24.95" customHeight="1" x14ac:dyDescent="0.2">
      <c r="A19" s="141" t="s">
        <v>509</v>
      </c>
      <c r="B19" s="43" t="str">
        <f>IF(IFERROR(INDEX('Annex 1 LV, HV and UMS charges'!$B$12:$B$45,MATCH($A19,'Annex 1 LV, HV and UMS charges'!$A$12:$A$310,0)),INDEX('Annex 4 LDNO charges'!$B$14:$B$203,MATCH($A19,'Annex 4 LDNO charges'!$A$14:$A$203,0)))=0,"",IFERROR(INDEX('Annex 1 LV, HV and UMS charges'!$B$12:$B$45,MATCH($A19,'Annex 1 LV, HV and UMS charges'!$A$12:$A$310,0)),INDEX('Annex 4 LDNO charges'!$B$14:$B$203,MATCH($A19,'Annex 4 LDNO charges'!$A$14:$A$203,0))))</f>
        <v>B46, B47</v>
      </c>
      <c r="C19" s="137">
        <v>0</v>
      </c>
      <c r="D19" s="154"/>
      <c r="E19" s="153">
        <v>-0.02</v>
      </c>
    </row>
    <row r="20" spans="1:5" ht="24.95" customHeight="1" x14ac:dyDescent="0.2">
      <c r="A20" s="141" t="s">
        <v>510</v>
      </c>
      <c r="B20" s="43" t="str">
        <f>IF(IFERROR(INDEX('Annex 1 LV, HV and UMS charges'!$B$12:$B$45,MATCH($A20,'Annex 1 LV, HV and UMS charges'!$A$12:$A$310,0)),INDEX('Annex 4 LDNO charges'!$B$14:$B$203,MATCH($A20,'Annex 4 LDNO charges'!$A$14:$A$203,0)))=0,"",IFERROR(INDEX('Annex 1 LV, HV and UMS charges'!$B$12:$B$45,MATCH($A20,'Annex 1 LV, HV and UMS charges'!$A$12:$A$310,0)),INDEX('Annex 4 LDNO charges'!$B$14:$B$203,MATCH($A20,'Annex 4 LDNO charges'!$A$14:$A$203,0))))</f>
        <v>B48, B49</v>
      </c>
      <c r="C20" s="137">
        <v>0</v>
      </c>
      <c r="D20" s="154"/>
      <c r="E20" s="153">
        <v>-0.02</v>
      </c>
    </row>
    <row r="21" spans="1:5" ht="24.95" customHeight="1" x14ac:dyDescent="0.2">
      <c r="A21" s="141" t="s">
        <v>511</v>
      </c>
      <c r="B21" s="43" t="str">
        <f>IF(IFERROR(INDEX('Annex 1 LV, HV and UMS charges'!$B$12:$B$45,MATCH($A21,'Annex 1 LV, HV and UMS charges'!$A$12:$A$310,0)),INDEX('Annex 4 LDNO charges'!$B$14:$B$203,MATCH($A21,'Annex 4 LDNO charges'!$A$14:$A$203,0)))=0,"",IFERROR(INDEX('Annex 1 LV, HV and UMS charges'!$B$12:$B$45,MATCH($A21,'Annex 1 LV, HV and UMS charges'!$A$12:$A$310,0)),INDEX('Annex 4 LDNO charges'!$B$14:$B$203,MATCH($A21,'Annex 4 LDNO charges'!$A$14:$A$203,0))))</f>
        <v>B50, B51</v>
      </c>
      <c r="C21" s="137">
        <v>0</v>
      </c>
      <c r="D21" s="154"/>
      <c r="E21" s="153">
        <v>-0.02</v>
      </c>
    </row>
    <row r="22" spans="1:5" ht="24.95" customHeight="1" x14ac:dyDescent="0.2">
      <c r="A22" s="141" t="s">
        <v>512</v>
      </c>
      <c r="B22" s="43" t="str">
        <f>IF(IFERROR(INDEX('Annex 1 LV, HV and UMS charges'!$B$12:$B$45,MATCH($A22,'Annex 1 LV, HV and UMS charges'!$A$12:$A$310,0)),INDEX('Annex 4 LDNO charges'!$B$14:$B$203,MATCH($A22,'Annex 4 LDNO charges'!$A$14:$A$203,0)))=0,"",IFERROR(INDEX('Annex 1 LV, HV and UMS charges'!$B$12:$B$45,MATCH($A22,'Annex 1 LV, HV and UMS charges'!$A$12:$A$310,0)),INDEX('Annex 4 LDNO charges'!$B$14:$B$203,MATCH($A22,'Annex 4 LDNO charges'!$A$14:$A$203,0))))</f>
        <v>B52, B53</v>
      </c>
      <c r="C22" s="137">
        <v>0</v>
      </c>
      <c r="D22" s="154"/>
      <c r="E22" s="153">
        <v>-0.02</v>
      </c>
    </row>
    <row r="23" spans="1:5" ht="24.95" customHeight="1" x14ac:dyDescent="0.2">
      <c r="A23" s="138" t="s">
        <v>513</v>
      </c>
      <c r="B23" s="43" t="str">
        <f>IF(IFERROR(INDEX('Annex 1 LV, HV and UMS charges'!$B$12:$B$45,MATCH($A23,'Annex 1 LV, HV and UMS charges'!$A$12:$A$310,0)),INDEX('Annex 4 LDNO charges'!$B$14:$B$203,MATCH($A23,'Annex 4 LDNO charges'!$A$14:$A$203,0)))=0,"",IFERROR(INDEX('Annex 1 LV, HV and UMS charges'!$B$12:$B$45,MATCH($A23,'Annex 1 LV, HV and UMS charges'!$A$12:$A$310,0)),INDEX('Annex 4 LDNO charges'!$B$14:$B$203,MATCH($A23,'Annex 4 LDNO charges'!$A$14:$A$203,0))))</f>
        <v>B54, B55</v>
      </c>
      <c r="C23" s="137">
        <v>0</v>
      </c>
      <c r="D23" s="154"/>
      <c r="E23" s="153">
        <v>-0.02</v>
      </c>
    </row>
    <row r="24" spans="1:5" ht="24.95" customHeight="1" x14ac:dyDescent="0.2">
      <c r="A24" s="138" t="s">
        <v>514</v>
      </c>
      <c r="B24" s="43" t="str">
        <f>IF(IFERROR(INDEX('Annex 1 LV, HV and UMS charges'!$B$12:$B$45,MATCH($A24,'Annex 1 LV, HV and UMS charges'!$A$12:$A$310,0)),INDEX('Annex 4 LDNO charges'!$B$14:$B$203,MATCH($A24,'Annex 4 LDNO charges'!$A$14:$A$203,0)))=0,"",IFERROR(INDEX('Annex 1 LV, HV and UMS charges'!$B$12:$B$45,MATCH($A24,'Annex 1 LV, HV and UMS charges'!$A$12:$A$310,0)),INDEX('Annex 4 LDNO charges'!$B$14:$B$203,MATCH($A24,'Annex 4 LDNO charges'!$A$14:$A$203,0))))</f>
        <v>B56, B57</v>
      </c>
      <c r="C24" s="137">
        <v>0</v>
      </c>
      <c r="D24" s="154"/>
      <c r="E24" s="153">
        <v>-0.02</v>
      </c>
    </row>
    <row r="25" spans="1:5" ht="24.95" customHeight="1" x14ac:dyDescent="0.2">
      <c r="A25" s="138" t="s">
        <v>515</v>
      </c>
      <c r="B25" s="43" t="str">
        <f>IF(IFERROR(INDEX('Annex 1 LV, HV and UMS charges'!$B$12:$B$45,MATCH($A25,'Annex 1 LV, HV and UMS charges'!$A$12:$A$310,0)),INDEX('Annex 4 LDNO charges'!$B$14:$B$203,MATCH($A25,'Annex 4 LDNO charges'!$A$14:$A$203,0)))=0,"",IFERROR(INDEX('Annex 1 LV, HV and UMS charges'!$B$12:$B$45,MATCH($A25,'Annex 1 LV, HV and UMS charges'!$A$12:$A$310,0)),INDEX('Annex 4 LDNO charges'!$B$14:$B$203,MATCH($A25,'Annex 4 LDNO charges'!$A$14:$A$203,0))))</f>
        <v>B58, B59</v>
      </c>
      <c r="C25" s="137">
        <v>0</v>
      </c>
      <c r="D25" s="154"/>
      <c r="E25" s="153">
        <v>-0.02</v>
      </c>
    </row>
    <row r="26" spans="1:5" ht="24.95" customHeight="1" x14ac:dyDescent="0.2">
      <c r="A26" s="138" t="s">
        <v>638</v>
      </c>
      <c r="B26" s="43" t="str">
        <f>IF(IFERROR(INDEX('Annex 1 LV, HV and UMS charges'!$B$12:$B$45,MATCH($A26,'Annex 1 LV, HV and UMS charges'!$A$12:$A$310,0)),INDEX('Annex 4 LDNO charges'!$B$14:$B$203,MATCH($A26,'Annex 4 LDNO charges'!$A$14:$A$203,0)))=0,"",IFERROR(INDEX('Annex 1 LV, HV and UMS charges'!$B$12:$B$45,MATCH($A26,'Annex 1 LV, HV and UMS charges'!$A$12:$A$310,0)),INDEX('Annex 4 LDNO charges'!$B$14:$B$203,MATCH($A26,'Annex 4 LDNO charges'!$A$14:$A$203,0))))</f>
        <v>B01</v>
      </c>
      <c r="C26" s="152" t="s">
        <v>619</v>
      </c>
      <c r="D26" s="153">
        <v>0</v>
      </c>
      <c r="E26" s="153">
        <v>-0.02</v>
      </c>
    </row>
    <row r="27" spans="1:5" ht="24.95" customHeight="1" x14ac:dyDescent="0.2">
      <c r="A27" s="138" t="s">
        <v>639</v>
      </c>
      <c r="B27" s="43" t="str">
        <f>IF(IFERROR(INDEX('Annex 1 LV, HV and UMS charges'!$B$12:$B$45,MATCH($A27,'Annex 1 LV, HV and UMS charges'!$A$12:$A$310,0)),INDEX('Annex 4 LDNO charges'!$B$14:$B$203,MATCH($A27,'Annex 4 LDNO charges'!$A$14:$A$203,0)))=0,"",IFERROR(INDEX('Annex 1 LV, HV and UMS charges'!$B$12:$B$45,MATCH($A27,'Annex 1 LV, HV and UMS charges'!$A$12:$A$310,0)),INDEX('Annex 4 LDNO charges'!$B$14:$B$203,MATCH($A27,'Annex 4 LDNO charges'!$A$14:$A$203,0))))</f>
        <v>B07</v>
      </c>
      <c r="C27" s="137" t="s">
        <v>618</v>
      </c>
      <c r="D27" s="154"/>
      <c r="E27" s="153">
        <v>-0.02</v>
      </c>
    </row>
    <row r="28" spans="1:5" ht="24.95" customHeight="1" x14ac:dyDescent="0.2">
      <c r="A28" s="138" t="s">
        <v>640</v>
      </c>
      <c r="B28" s="43" t="str">
        <f>IF(IFERROR(INDEX('Annex 1 LV, HV and UMS charges'!$B$12:$B$45,MATCH($A28,'Annex 1 LV, HV and UMS charges'!$A$12:$A$310,0)),INDEX('Annex 4 LDNO charges'!$B$14:$B$203,MATCH($A28,'Annex 4 LDNO charges'!$A$14:$A$203,0)))=0,"",IFERROR(INDEX('Annex 1 LV, HV and UMS charges'!$B$12:$B$45,MATCH($A28,'Annex 1 LV, HV and UMS charges'!$A$12:$A$310,0)),INDEX('Annex 4 LDNO charges'!$B$14:$B$203,MATCH($A28,'Annex 4 LDNO charges'!$A$14:$A$203,0))))</f>
        <v>B10</v>
      </c>
      <c r="C28" s="137" t="s">
        <v>618</v>
      </c>
      <c r="D28" s="154"/>
      <c r="E28" s="153">
        <v>-0.02</v>
      </c>
    </row>
    <row r="29" spans="1:5" ht="24.95" customHeight="1" x14ac:dyDescent="0.2">
      <c r="A29" s="138" t="s">
        <v>641</v>
      </c>
      <c r="B29" s="43" t="str">
        <f>IF(IFERROR(INDEX('Annex 1 LV, HV and UMS charges'!$B$12:$B$45,MATCH($A29,'Annex 1 LV, HV and UMS charges'!$A$12:$A$310,0)),INDEX('Annex 4 LDNO charges'!$B$14:$B$203,MATCH($A29,'Annex 4 LDNO charges'!$A$14:$A$203,0)))=0,"",IFERROR(INDEX('Annex 1 LV, HV and UMS charges'!$B$12:$B$45,MATCH($A29,'Annex 1 LV, HV and UMS charges'!$A$12:$A$310,0)),INDEX('Annex 4 LDNO charges'!$B$14:$B$203,MATCH($A29,'Annex 4 LDNO charges'!$A$14:$A$203,0))))</f>
        <v>B13</v>
      </c>
      <c r="C29" s="137" t="s">
        <v>618</v>
      </c>
      <c r="D29" s="154"/>
      <c r="E29" s="153">
        <v>-0.02</v>
      </c>
    </row>
    <row r="30" spans="1:5" ht="24.95" customHeight="1" x14ac:dyDescent="0.2">
      <c r="A30" s="138" t="s">
        <v>642</v>
      </c>
      <c r="B30" s="43" t="str">
        <f>IF(IFERROR(INDEX('Annex 1 LV, HV and UMS charges'!$B$12:$B$45,MATCH($A30,'Annex 1 LV, HV and UMS charges'!$A$12:$A$310,0)),INDEX('Annex 4 LDNO charges'!$B$14:$B$203,MATCH($A30,'Annex 4 LDNO charges'!$A$14:$A$203,0)))=0,"",IFERROR(INDEX('Annex 1 LV, HV and UMS charges'!$B$12:$B$45,MATCH($A30,'Annex 1 LV, HV and UMS charges'!$A$12:$A$310,0)),INDEX('Annex 4 LDNO charges'!$B$14:$B$203,MATCH($A30,'Annex 4 LDNO charges'!$A$14:$A$203,0))))</f>
        <v>B16</v>
      </c>
      <c r="C30" s="137" t="s">
        <v>618</v>
      </c>
      <c r="D30" s="154"/>
      <c r="E30" s="153">
        <v>-0.02</v>
      </c>
    </row>
    <row r="31" spans="1:5" ht="24.95" customHeight="1" x14ac:dyDescent="0.2">
      <c r="A31" s="138" t="s">
        <v>643</v>
      </c>
      <c r="B31" s="43" t="str">
        <f>IF(IFERROR(INDEX('Annex 1 LV, HV and UMS charges'!$B$12:$B$45,MATCH($A31,'Annex 1 LV, HV and UMS charges'!$A$12:$A$310,0)),INDEX('Annex 4 LDNO charges'!$B$14:$B$203,MATCH($A31,'Annex 4 LDNO charges'!$A$14:$A$203,0)))=0,"",IFERROR(INDEX('Annex 1 LV, HV and UMS charges'!$B$12:$B$45,MATCH($A31,'Annex 1 LV, HV and UMS charges'!$A$12:$A$310,0)),INDEX('Annex 4 LDNO charges'!$B$14:$B$203,MATCH($A31,'Annex 4 LDNO charges'!$A$14:$A$203,0))))</f>
        <v>B19</v>
      </c>
      <c r="C31" s="137" t="s">
        <v>618</v>
      </c>
      <c r="D31" s="154"/>
      <c r="E31" s="153">
        <v>-0.02</v>
      </c>
    </row>
    <row r="32" spans="1:5" ht="24.95" customHeight="1" x14ac:dyDescent="0.2">
      <c r="A32" s="138" t="s">
        <v>516</v>
      </c>
      <c r="B32" s="43" t="str">
        <f>IF(IFERROR(INDEX('Annex 1 LV, HV and UMS charges'!$B$12:$B$45,MATCH($A32,'Annex 1 LV, HV and UMS charges'!$A$12:$A$310,0)),INDEX('Annex 4 LDNO charges'!$B$14:$B$203,MATCH($A32,'Annex 4 LDNO charges'!$A$14:$A$203,0)))=0,"",IFERROR(INDEX('Annex 1 LV, HV and UMS charges'!$B$12:$B$45,MATCH($A32,'Annex 1 LV, HV and UMS charges'!$A$12:$A$310,0)),INDEX('Annex 4 LDNO charges'!$B$14:$B$203,MATCH($A32,'Annex 4 LDNO charges'!$A$14:$A$203,0))))</f>
        <v>B25</v>
      </c>
      <c r="C32" s="137">
        <v>0</v>
      </c>
      <c r="D32" s="154"/>
      <c r="E32" s="153">
        <v>-0.02</v>
      </c>
    </row>
    <row r="33" spans="1:5" ht="24.95" customHeight="1" x14ac:dyDescent="0.2">
      <c r="A33" s="138" t="s">
        <v>517</v>
      </c>
      <c r="B33" s="43" t="str">
        <f>IF(IFERROR(INDEX('Annex 1 LV, HV and UMS charges'!$B$12:$B$45,MATCH($A33,'Annex 1 LV, HV and UMS charges'!$A$12:$A$310,0)),INDEX('Annex 4 LDNO charges'!$B$14:$B$203,MATCH($A33,'Annex 4 LDNO charges'!$A$14:$A$203,0)))=0,"",IFERROR(INDEX('Annex 1 LV, HV and UMS charges'!$B$12:$B$45,MATCH($A33,'Annex 1 LV, HV and UMS charges'!$A$12:$A$310,0)),INDEX('Annex 4 LDNO charges'!$B$14:$B$203,MATCH($A33,'Annex 4 LDNO charges'!$A$14:$A$203,0))))</f>
        <v>B28</v>
      </c>
      <c r="C33" s="137">
        <v>0</v>
      </c>
      <c r="D33" s="154"/>
      <c r="E33" s="153">
        <v>-0.02</v>
      </c>
    </row>
    <row r="34" spans="1:5" ht="24.95" customHeight="1" x14ac:dyDescent="0.2">
      <c r="A34" s="138" t="s">
        <v>518</v>
      </c>
      <c r="B34" s="43" t="str">
        <f>IF(IFERROR(INDEX('Annex 1 LV, HV and UMS charges'!$B$12:$B$45,MATCH($A34,'Annex 1 LV, HV and UMS charges'!$A$12:$A$310,0)),INDEX('Annex 4 LDNO charges'!$B$14:$B$203,MATCH($A34,'Annex 4 LDNO charges'!$A$14:$A$203,0)))=0,"",IFERROR(INDEX('Annex 1 LV, HV and UMS charges'!$B$12:$B$45,MATCH($A34,'Annex 1 LV, HV and UMS charges'!$A$12:$A$310,0)),INDEX('Annex 4 LDNO charges'!$B$14:$B$203,MATCH($A34,'Annex 4 LDNO charges'!$A$14:$A$203,0))))</f>
        <v>B31</v>
      </c>
      <c r="C34" s="137">
        <v>0</v>
      </c>
      <c r="D34" s="154"/>
      <c r="E34" s="153">
        <v>-0.02</v>
      </c>
    </row>
    <row r="35" spans="1:5" ht="24.95" customHeight="1" x14ac:dyDescent="0.2">
      <c r="A35" s="138" t="s">
        <v>519</v>
      </c>
      <c r="B35" s="43" t="str">
        <f>IF(IFERROR(INDEX('Annex 1 LV, HV and UMS charges'!$B$12:$B$45,MATCH($A35,'Annex 1 LV, HV and UMS charges'!$A$12:$A$310,0)),INDEX('Annex 4 LDNO charges'!$B$14:$B$203,MATCH($A35,'Annex 4 LDNO charges'!$A$14:$A$203,0)))=0,"",IFERROR(INDEX('Annex 1 LV, HV and UMS charges'!$B$12:$B$45,MATCH($A35,'Annex 1 LV, HV and UMS charges'!$A$12:$A$310,0)),INDEX('Annex 4 LDNO charges'!$B$14:$B$203,MATCH($A35,'Annex 4 LDNO charges'!$A$14:$A$203,0))))</f>
        <v>B34</v>
      </c>
      <c r="C35" s="137">
        <v>0</v>
      </c>
      <c r="D35" s="154"/>
      <c r="E35" s="153">
        <v>-0.02</v>
      </c>
    </row>
    <row r="36" spans="1:5" ht="24.95" customHeight="1" x14ac:dyDescent="0.2">
      <c r="A36" s="138" t="s">
        <v>520</v>
      </c>
      <c r="B36" s="43" t="str">
        <f>IF(IFERROR(INDEX('Annex 1 LV, HV and UMS charges'!$B$12:$B$45,MATCH($A36,'Annex 1 LV, HV and UMS charges'!$A$12:$A$310,0)),INDEX('Annex 4 LDNO charges'!$B$14:$B$203,MATCH($A36,'Annex 4 LDNO charges'!$A$14:$A$203,0)))=0,"",IFERROR(INDEX('Annex 1 LV, HV and UMS charges'!$B$12:$B$45,MATCH($A36,'Annex 1 LV, HV and UMS charges'!$A$12:$A$310,0)),INDEX('Annex 4 LDNO charges'!$B$14:$B$203,MATCH($A36,'Annex 4 LDNO charges'!$A$14:$A$203,0))))</f>
        <v>B37</v>
      </c>
      <c r="C36" s="137">
        <v>0</v>
      </c>
      <c r="D36" s="154"/>
      <c r="E36" s="153">
        <v>-0.02</v>
      </c>
    </row>
    <row r="37" spans="1:5" ht="24.95" customHeight="1" x14ac:dyDescent="0.2">
      <c r="A37" s="141" t="s">
        <v>644</v>
      </c>
      <c r="B37" s="43" t="str">
        <f>IF(IFERROR(INDEX('Annex 1 LV, HV and UMS charges'!$B$12:$B$45,MATCH($A37,'Annex 1 LV, HV and UMS charges'!$A$12:$A$310,0)),INDEX('Annex 4 LDNO charges'!$B$14:$B$203,MATCH($A37,'Annex 4 LDNO charges'!$A$14:$A$203,0)))=0,"",IFERROR(INDEX('Annex 1 LV, HV and UMS charges'!$B$12:$B$45,MATCH($A37,'Annex 1 LV, HV and UMS charges'!$A$12:$A$310,0)),INDEX('Annex 4 LDNO charges'!$B$14:$B$203,MATCH($A37,'Annex 4 LDNO charges'!$A$14:$A$203,0))))</f>
        <v>B02</v>
      </c>
      <c r="C37" s="152" t="s">
        <v>619</v>
      </c>
      <c r="D37" s="153">
        <v>0</v>
      </c>
      <c r="E37" s="153">
        <v>-0.02</v>
      </c>
    </row>
    <row r="38" spans="1:5" ht="24.95" customHeight="1" x14ac:dyDescent="0.2">
      <c r="A38" s="138" t="s">
        <v>645</v>
      </c>
      <c r="B38" s="43" t="str">
        <f>IF(IFERROR(INDEX('Annex 1 LV, HV and UMS charges'!$B$12:$B$45,MATCH($A38,'Annex 1 LV, HV and UMS charges'!$A$12:$A$310,0)),INDEX('Annex 4 LDNO charges'!$B$14:$B$203,MATCH($A38,'Annex 4 LDNO charges'!$A$14:$A$203,0)))=0,"",IFERROR(INDEX('Annex 1 LV, HV and UMS charges'!$B$12:$B$45,MATCH($A38,'Annex 1 LV, HV and UMS charges'!$A$12:$A$310,0)),INDEX('Annex 4 LDNO charges'!$B$14:$B$203,MATCH($A38,'Annex 4 LDNO charges'!$A$14:$A$203,0))))</f>
        <v>B08</v>
      </c>
      <c r="C38" s="137" t="s">
        <v>618</v>
      </c>
      <c r="D38" s="154"/>
      <c r="E38" s="153">
        <v>-0.02</v>
      </c>
    </row>
    <row r="39" spans="1:5" ht="24.95" customHeight="1" x14ac:dyDescent="0.2">
      <c r="A39" s="138" t="s">
        <v>646</v>
      </c>
      <c r="B39" s="43" t="str">
        <f>IF(IFERROR(INDEX('Annex 1 LV, HV and UMS charges'!$B$12:$B$45,MATCH($A39,'Annex 1 LV, HV and UMS charges'!$A$12:$A$310,0)),INDEX('Annex 4 LDNO charges'!$B$14:$B$203,MATCH($A39,'Annex 4 LDNO charges'!$A$14:$A$203,0)))=0,"",IFERROR(INDEX('Annex 1 LV, HV and UMS charges'!$B$12:$B$45,MATCH($A39,'Annex 1 LV, HV and UMS charges'!$A$12:$A$310,0)),INDEX('Annex 4 LDNO charges'!$B$14:$B$203,MATCH($A39,'Annex 4 LDNO charges'!$A$14:$A$203,0))))</f>
        <v>B11</v>
      </c>
      <c r="C39" s="137" t="s">
        <v>618</v>
      </c>
      <c r="D39" s="154"/>
      <c r="E39" s="153">
        <v>-0.02</v>
      </c>
    </row>
    <row r="40" spans="1:5" ht="24.95" customHeight="1" x14ac:dyDescent="0.2">
      <c r="A40" s="138" t="s">
        <v>647</v>
      </c>
      <c r="B40" s="43" t="str">
        <f>IF(IFERROR(INDEX('Annex 1 LV, HV and UMS charges'!$B$12:$B$45,MATCH($A40,'Annex 1 LV, HV and UMS charges'!$A$12:$A$310,0)),INDEX('Annex 4 LDNO charges'!$B$14:$B$203,MATCH($A40,'Annex 4 LDNO charges'!$A$14:$A$203,0)))=0,"",IFERROR(INDEX('Annex 1 LV, HV and UMS charges'!$B$12:$B$45,MATCH($A40,'Annex 1 LV, HV and UMS charges'!$A$12:$A$310,0)),INDEX('Annex 4 LDNO charges'!$B$14:$B$203,MATCH($A40,'Annex 4 LDNO charges'!$A$14:$A$203,0))))</f>
        <v>B14</v>
      </c>
      <c r="C40" s="137" t="s">
        <v>618</v>
      </c>
      <c r="D40" s="154"/>
      <c r="E40" s="153">
        <v>-0.02</v>
      </c>
    </row>
    <row r="41" spans="1:5" ht="24.95" customHeight="1" x14ac:dyDescent="0.2">
      <c r="A41" s="138" t="s">
        <v>648</v>
      </c>
      <c r="B41" s="43" t="str">
        <f>IF(IFERROR(INDEX('Annex 1 LV, HV and UMS charges'!$B$12:$B$45,MATCH($A41,'Annex 1 LV, HV and UMS charges'!$A$12:$A$310,0)),INDEX('Annex 4 LDNO charges'!$B$14:$B$203,MATCH($A41,'Annex 4 LDNO charges'!$A$14:$A$203,0)))=0,"",IFERROR(INDEX('Annex 1 LV, HV and UMS charges'!$B$12:$B$45,MATCH($A41,'Annex 1 LV, HV and UMS charges'!$A$12:$A$310,0)),INDEX('Annex 4 LDNO charges'!$B$14:$B$203,MATCH($A41,'Annex 4 LDNO charges'!$A$14:$A$203,0))))</f>
        <v>B17</v>
      </c>
      <c r="C41" s="137" t="s">
        <v>618</v>
      </c>
      <c r="D41" s="154"/>
      <c r="E41" s="153">
        <v>-0.02</v>
      </c>
    </row>
    <row r="42" spans="1:5" ht="24.95" customHeight="1" x14ac:dyDescent="0.2">
      <c r="A42" s="138" t="s">
        <v>649</v>
      </c>
      <c r="B42" s="43" t="str">
        <f>IF(IFERROR(INDEX('Annex 1 LV, HV and UMS charges'!$B$12:$B$45,MATCH($A42,'Annex 1 LV, HV and UMS charges'!$A$12:$A$310,0)),INDEX('Annex 4 LDNO charges'!$B$14:$B$203,MATCH($A42,'Annex 4 LDNO charges'!$A$14:$A$203,0)))=0,"",IFERROR(INDEX('Annex 1 LV, HV and UMS charges'!$B$12:$B$45,MATCH($A42,'Annex 1 LV, HV and UMS charges'!$A$12:$A$310,0)),INDEX('Annex 4 LDNO charges'!$B$14:$B$203,MATCH($A42,'Annex 4 LDNO charges'!$A$14:$A$203,0))))</f>
        <v>B20</v>
      </c>
      <c r="C42" s="137" t="s">
        <v>618</v>
      </c>
      <c r="D42" s="154"/>
      <c r="E42" s="153">
        <v>-0.02</v>
      </c>
    </row>
    <row r="43" spans="1:5" ht="24.95" customHeight="1" x14ac:dyDescent="0.2">
      <c r="A43" s="138" t="s">
        <v>522</v>
      </c>
      <c r="B43" s="43" t="str">
        <f>IF(IFERROR(INDEX('Annex 1 LV, HV and UMS charges'!$B$12:$B$45,MATCH($A43,'Annex 1 LV, HV and UMS charges'!$A$12:$A$310,0)),INDEX('Annex 4 LDNO charges'!$B$14:$B$203,MATCH($A43,'Annex 4 LDNO charges'!$A$14:$A$203,0)))=0,"",IFERROR(INDEX('Annex 1 LV, HV and UMS charges'!$B$12:$B$45,MATCH($A43,'Annex 1 LV, HV and UMS charges'!$A$12:$A$310,0)),INDEX('Annex 4 LDNO charges'!$B$14:$B$203,MATCH($A43,'Annex 4 LDNO charges'!$A$14:$A$203,0))))</f>
        <v>B26</v>
      </c>
      <c r="C43" s="137">
        <v>0</v>
      </c>
      <c r="D43" s="154"/>
      <c r="E43" s="153">
        <v>-0.02</v>
      </c>
    </row>
    <row r="44" spans="1:5" ht="24.95" customHeight="1" x14ac:dyDescent="0.2">
      <c r="A44" s="138" t="s">
        <v>523</v>
      </c>
      <c r="B44" s="43" t="str">
        <f>IF(IFERROR(INDEX('Annex 1 LV, HV and UMS charges'!$B$12:$B$45,MATCH($A44,'Annex 1 LV, HV and UMS charges'!$A$12:$A$310,0)),INDEX('Annex 4 LDNO charges'!$B$14:$B$203,MATCH($A44,'Annex 4 LDNO charges'!$A$14:$A$203,0)))=0,"",IFERROR(INDEX('Annex 1 LV, HV and UMS charges'!$B$12:$B$45,MATCH($A44,'Annex 1 LV, HV and UMS charges'!$A$12:$A$310,0)),INDEX('Annex 4 LDNO charges'!$B$14:$B$203,MATCH($A44,'Annex 4 LDNO charges'!$A$14:$A$203,0))))</f>
        <v>B29</v>
      </c>
      <c r="C44" s="137">
        <v>0</v>
      </c>
      <c r="D44" s="154"/>
      <c r="E44" s="153">
        <v>-0.02</v>
      </c>
    </row>
    <row r="45" spans="1:5" ht="24.95" customHeight="1" x14ac:dyDescent="0.2">
      <c r="A45" s="138" t="s">
        <v>524</v>
      </c>
      <c r="B45" s="43" t="str">
        <f>IF(IFERROR(INDEX('Annex 1 LV, HV and UMS charges'!$B$12:$B$45,MATCH($A45,'Annex 1 LV, HV and UMS charges'!$A$12:$A$310,0)),INDEX('Annex 4 LDNO charges'!$B$14:$B$203,MATCH($A45,'Annex 4 LDNO charges'!$A$14:$A$203,0)))=0,"",IFERROR(INDEX('Annex 1 LV, HV and UMS charges'!$B$12:$B$45,MATCH($A45,'Annex 1 LV, HV and UMS charges'!$A$12:$A$310,0)),INDEX('Annex 4 LDNO charges'!$B$14:$B$203,MATCH($A45,'Annex 4 LDNO charges'!$A$14:$A$203,0))))</f>
        <v>B32</v>
      </c>
      <c r="C45" s="137">
        <v>0</v>
      </c>
      <c r="D45" s="154"/>
      <c r="E45" s="153">
        <v>-0.02</v>
      </c>
    </row>
    <row r="46" spans="1:5" ht="24.95" customHeight="1" x14ac:dyDescent="0.2">
      <c r="A46" s="138" t="s">
        <v>525</v>
      </c>
      <c r="B46" s="43" t="str">
        <f>IF(IFERROR(INDEX('Annex 1 LV, HV and UMS charges'!$B$12:$B$45,MATCH($A46,'Annex 1 LV, HV and UMS charges'!$A$12:$A$310,0)),INDEX('Annex 4 LDNO charges'!$B$14:$B$203,MATCH($A46,'Annex 4 LDNO charges'!$A$14:$A$203,0)))=0,"",IFERROR(INDEX('Annex 1 LV, HV and UMS charges'!$B$12:$B$45,MATCH($A46,'Annex 1 LV, HV and UMS charges'!$A$12:$A$310,0)),INDEX('Annex 4 LDNO charges'!$B$14:$B$203,MATCH($A46,'Annex 4 LDNO charges'!$A$14:$A$203,0))))</f>
        <v>B35</v>
      </c>
      <c r="C46" s="137">
        <v>0</v>
      </c>
      <c r="D46" s="154"/>
      <c r="E46" s="153">
        <v>-0.02</v>
      </c>
    </row>
    <row r="47" spans="1:5" ht="24.95" customHeight="1" x14ac:dyDescent="0.2">
      <c r="A47" s="138" t="s">
        <v>526</v>
      </c>
      <c r="B47" s="43" t="str">
        <f>IF(IFERROR(INDEX('Annex 1 LV, HV and UMS charges'!$B$12:$B$45,MATCH($A47,'Annex 1 LV, HV and UMS charges'!$A$12:$A$310,0)),INDEX('Annex 4 LDNO charges'!$B$14:$B$203,MATCH($A47,'Annex 4 LDNO charges'!$A$14:$A$203,0)))=0,"",IFERROR(INDEX('Annex 1 LV, HV and UMS charges'!$B$12:$B$45,MATCH($A47,'Annex 1 LV, HV and UMS charges'!$A$12:$A$310,0)),INDEX('Annex 4 LDNO charges'!$B$14:$B$203,MATCH($A47,'Annex 4 LDNO charges'!$A$14:$A$203,0))))</f>
        <v>B38</v>
      </c>
      <c r="C47" s="137">
        <v>0</v>
      </c>
      <c r="D47" s="154"/>
      <c r="E47" s="153">
        <v>-0.02</v>
      </c>
    </row>
    <row r="48" spans="1:5" ht="24.95" customHeight="1" x14ac:dyDescent="0.2">
      <c r="A48" s="138" t="s">
        <v>527</v>
      </c>
      <c r="B48" s="43" t="str">
        <f>IF(IFERROR(INDEX('Annex 1 LV, HV and UMS charges'!$B$12:$B$45,MATCH($A48,'Annex 1 LV, HV and UMS charges'!$A$12:$A$310,0)),INDEX('Annex 4 LDNO charges'!$B$14:$B$203,MATCH($A48,'Annex 4 LDNO charges'!$A$14:$A$203,0)))=0,"",IFERROR(INDEX('Annex 1 LV, HV and UMS charges'!$B$12:$B$45,MATCH($A48,'Annex 1 LV, HV and UMS charges'!$A$12:$A$310,0)),INDEX('Annex 4 LDNO charges'!$B$14:$B$203,MATCH($A48,'Annex 4 LDNO charges'!$A$14:$A$203,0))))</f>
        <v>B40</v>
      </c>
      <c r="C48" s="137">
        <v>0</v>
      </c>
      <c r="D48" s="154"/>
      <c r="E48" s="153">
        <v>-0.02</v>
      </c>
    </row>
    <row r="49" spans="1:5" ht="24.95" customHeight="1" x14ac:dyDescent="0.2">
      <c r="A49" s="138" t="s">
        <v>528</v>
      </c>
      <c r="B49" s="43" t="str">
        <f>IF(IFERROR(INDEX('Annex 1 LV, HV and UMS charges'!$B$12:$B$45,MATCH($A49,'Annex 1 LV, HV and UMS charges'!$A$12:$A$310,0)),INDEX('Annex 4 LDNO charges'!$B$14:$B$203,MATCH($A49,'Annex 4 LDNO charges'!$A$14:$A$203,0)))=0,"",IFERROR(INDEX('Annex 1 LV, HV and UMS charges'!$B$12:$B$45,MATCH($A49,'Annex 1 LV, HV and UMS charges'!$A$12:$A$310,0)),INDEX('Annex 4 LDNO charges'!$B$14:$B$203,MATCH($A49,'Annex 4 LDNO charges'!$A$14:$A$203,0))))</f>
        <v>B42</v>
      </c>
      <c r="C49" s="137">
        <v>0</v>
      </c>
      <c r="D49" s="154"/>
      <c r="E49" s="153">
        <v>-0.02</v>
      </c>
    </row>
    <row r="50" spans="1:5" ht="24.95" customHeight="1" x14ac:dyDescent="0.2">
      <c r="A50" s="138" t="s">
        <v>529</v>
      </c>
      <c r="B50" s="43" t="str">
        <f>IF(IFERROR(INDEX('Annex 1 LV, HV and UMS charges'!$B$12:$B$45,MATCH($A50,'Annex 1 LV, HV and UMS charges'!$A$12:$A$310,0)),INDEX('Annex 4 LDNO charges'!$B$14:$B$203,MATCH($A50,'Annex 4 LDNO charges'!$A$14:$A$203,0)))=0,"",IFERROR(INDEX('Annex 1 LV, HV and UMS charges'!$B$12:$B$45,MATCH($A50,'Annex 1 LV, HV and UMS charges'!$A$12:$A$310,0)),INDEX('Annex 4 LDNO charges'!$B$14:$B$203,MATCH($A50,'Annex 4 LDNO charges'!$A$14:$A$203,0))))</f>
        <v>B44</v>
      </c>
      <c r="C50" s="137">
        <v>0</v>
      </c>
      <c r="D50" s="154"/>
      <c r="E50" s="153">
        <v>-0.02</v>
      </c>
    </row>
    <row r="51" spans="1:5" ht="24.95" customHeight="1" x14ac:dyDescent="0.2">
      <c r="A51" s="138" t="s">
        <v>530</v>
      </c>
      <c r="B51" s="43" t="str">
        <f>IF(IFERROR(INDEX('Annex 1 LV, HV and UMS charges'!$B$12:$B$45,MATCH($A51,'Annex 1 LV, HV and UMS charges'!$A$12:$A$310,0)),INDEX('Annex 4 LDNO charges'!$B$14:$B$203,MATCH($A51,'Annex 4 LDNO charges'!$A$14:$A$203,0)))=0,"",IFERROR(INDEX('Annex 1 LV, HV and UMS charges'!$B$12:$B$45,MATCH($A51,'Annex 1 LV, HV and UMS charges'!$A$12:$A$310,0)),INDEX('Annex 4 LDNO charges'!$B$14:$B$203,MATCH($A51,'Annex 4 LDNO charges'!$A$14:$A$203,0))))</f>
        <v>B46</v>
      </c>
      <c r="C51" s="137">
        <v>0</v>
      </c>
      <c r="D51" s="154"/>
      <c r="E51" s="153">
        <v>-0.02</v>
      </c>
    </row>
    <row r="52" spans="1:5" ht="24.95" customHeight="1" x14ac:dyDescent="0.2">
      <c r="A52" s="138" t="s">
        <v>531</v>
      </c>
      <c r="B52" s="43" t="str">
        <f>IF(IFERROR(INDEX('Annex 1 LV, HV and UMS charges'!$B$12:$B$45,MATCH($A52,'Annex 1 LV, HV and UMS charges'!$A$12:$A$310,0)),INDEX('Annex 4 LDNO charges'!$B$14:$B$203,MATCH($A52,'Annex 4 LDNO charges'!$A$14:$A$203,0)))=0,"",IFERROR(INDEX('Annex 1 LV, HV and UMS charges'!$B$12:$B$45,MATCH($A52,'Annex 1 LV, HV and UMS charges'!$A$12:$A$310,0)),INDEX('Annex 4 LDNO charges'!$B$14:$B$203,MATCH($A52,'Annex 4 LDNO charges'!$A$14:$A$203,0))))</f>
        <v>B48</v>
      </c>
      <c r="C52" s="137">
        <v>0</v>
      </c>
      <c r="D52" s="154"/>
      <c r="E52" s="153">
        <v>-0.02</v>
      </c>
    </row>
    <row r="53" spans="1:5" ht="24.95" customHeight="1" x14ac:dyDescent="0.2">
      <c r="A53" s="138" t="s">
        <v>532</v>
      </c>
      <c r="B53" s="43" t="str">
        <f>IF(IFERROR(INDEX('Annex 1 LV, HV and UMS charges'!$B$12:$B$45,MATCH($A53,'Annex 1 LV, HV and UMS charges'!$A$12:$A$310,0)),INDEX('Annex 4 LDNO charges'!$B$14:$B$203,MATCH($A53,'Annex 4 LDNO charges'!$A$14:$A$203,0)))=0,"",IFERROR(INDEX('Annex 1 LV, HV and UMS charges'!$B$12:$B$45,MATCH($A53,'Annex 1 LV, HV and UMS charges'!$A$12:$A$310,0)),INDEX('Annex 4 LDNO charges'!$B$14:$B$203,MATCH($A53,'Annex 4 LDNO charges'!$A$14:$A$203,0))))</f>
        <v>B50</v>
      </c>
      <c r="C53" s="137">
        <v>0</v>
      </c>
      <c r="D53" s="154"/>
      <c r="E53" s="153">
        <v>-0.02</v>
      </c>
    </row>
    <row r="54" spans="1:5" ht="24.95" customHeight="1" x14ac:dyDescent="0.2">
      <c r="A54" s="138" t="s">
        <v>533</v>
      </c>
      <c r="B54" s="43" t="str">
        <f>IF(IFERROR(INDEX('Annex 1 LV, HV and UMS charges'!$B$12:$B$45,MATCH($A54,'Annex 1 LV, HV and UMS charges'!$A$12:$A$310,0)),INDEX('Annex 4 LDNO charges'!$B$14:$B$203,MATCH($A54,'Annex 4 LDNO charges'!$A$14:$A$203,0)))=0,"",IFERROR(INDEX('Annex 1 LV, HV and UMS charges'!$B$12:$B$45,MATCH($A54,'Annex 1 LV, HV and UMS charges'!$A$12:$A$310,0)),INDEX('Annex 4 LDNO charges'!$B$14:$B$203,MATCH($A54,'Annex 4 LDNO charges'!$A$14:$A$203,0))))</f>
        <v>B52</v>
      </c>
      <c r="C54" s="137">
        <v>0</v>
      </c>
      <c r="D54" s="154"/>
      <c r="E54" s="153">
        <v>-0.02</v>
      </c>
    </row>
    <row r="55" spans="1:5" ht="24.95" customHeight="1" x14ac:dyDescent="0.2">
      <c r="A55" s="138" t="s">
        <v>534</v>
      </c>
      <c r="B55" s="43" t="str">
        <f>IF(IFERROR(INDEX('Annex 1 LV, HV and UMS charges'!$B$12:$B$45,MATCH($A55,'Annex 1 LV, HV and UMS charges'!$A$12:$A$310,0)),INDEX('Annex 4 LDNO charges'!$B$14:$B$203,MATCH($A55,'Annex 4 LDNO charges'!$A$14:$A$203,0)))=0,"",IFERROR(INDEX('Annex 1 LV, HV and UMS charges'!$B$12:$B$45,MATCH($A55,'Annex 1 LV, HV and UMS charges'!$A$12:$A$310,0)),INDEX('Annex 4 LDNO charges'!$B$14:$B$203,MATCH($A55,'Annex 4 LDNO charges'!$A$14:$A$203,0))))</f>
        <v>B54</v>
      </c>
      <c r="C55" s="137">
        <v>0</v>
      </c>
      <c r="D55" s="154"/>
      <c r="E55" s="153">
        <v>-0.02</v>
      </c>
    </row>
    <row r="56" spans="1:5" ht="24.95" customHeight="1" x14ac:dyDescent="0.2">
      <c r="A56" s="138" t="s">
        <v>535</v>
      </c>
      <c r="B56" s="43" t="str">
        <f>IF(IFERROR(INDEX('Annex 1 LV, HV and UMS charges'!$B$12:$B$45,MATCH($A56,'Annex 1 LV, HV and UMS charges'!$A$12:$A$310,0)),INDEX('Annex 4 LDNO charges'!$B$14:$B$203,MATCH($A56,'Annex 4 LDNO charges'!$A$14:$A$203,0)))=0,"",IFERROR(INDEX('Annex 1 LV, HV and UMS charges'!$B$12:$B$45,MATCH($A56,'Annex 1 LV, HV and UMS charges'!$A$12:$A$310,0)),INDEX('Annex 4 LDNO charges'!$B$14:$B$203,MATCH($A56,'Annex 4 LDNO charges'!$A$14:$A$203,0))))</f>
        <v>B56</v>
      </c>
      <c r="C56" s="137">
        <v>0</v>
      </c>
      <c r="D56" s="154"/>
      <c r="E56" s="153">
        <v>-0.02</v>
      </c>
    </row>
    <row r="57" spans="1:5" ht="24.95" customHeight="1" x14ac:dyDescent="0.2">
      <c r="A57" s="138" t="s">
        <v>536</v>
      </c>
      <c r="B57" s="43" t="str">
        <f>IF(IFERROR(INDEX('Annex 1 LV, HV and UMS charges'!$B$12:$B$45,MATCH($A57,'Annex 1 LV, HV and UMS charges'!$A$12:$A$310,0)),INDEX('Annex 4 LDNO charges'!$B$14:$B$203,MATCH($A57,'Annex 4 LDNO charges'!$A$14:$A$203,0)))=0,"",IFERROR(INDEX('Annex 1 LV, HV and UMS charges'!$B$12:$B$45,MATCH($A57,'Annex 1 LV, HV and UMS charges'!$A$12:$A$310,0)),INDEX('Annex 4 LDNO charges'!$B$14:$B$203,MATCH($A57,'Annex 4 LDNO charges'!$A$14:$A$203,0))))</f>
        <v>B58</v>
      </c>
      <c r="C57" s="137">
        <v>0</v>
      </c>
      <c r="D57" s="154"/>
      <c r="E57" s="153">
        <v>-0.02</v>
      </c>
    </row>
    <row r="58" spans="1:5" ht="24.95" customHeight="1" x14ac:dyDescent="0.2">
      <c r="A58" s="138" t="s">
        <v>650</v>
      </c>
      <c r="B58" s="43" t="str">
        <f>IF(IFERROR(INDEX('Annex 1 LV, HV and UMS charges'!$B$12:$B$45,MATCH($A58,'Annex 1 LV, HV and UMS charges'!$A$12:$A$310,0)),INDEX('Annex 4 LDNO charges'!$B$14:$B$203,MATCH($A58,'Annex 4 LDNO charges'!$A$14:$A$203,0)))=0,"",IFERROR(INDEX('Annex 1 LV, HV and UMS charges'!$B$12:$B$45,MATCH($A58,'Annex 1 LV, HV and UMS charges'!$A$12:$A$310,0)),INDEX('Annex 4 LDNO charges'!$B$14:$B$203,MATCH($A58,'Annex 4 LDNO charges'!$A$14:$A$203,0))))</f>
        <v>B03</v>
      </c>
      <c r="C58" s="152" t="s">
        <v>619</v>
      </c>
      <c r="D58" s="153">
        <v>0</v>
      </c>
      <c r="E58" s="153">
        <v>-0.02</v>
      </c>
    </row>
    <row r="59" spans="1:5" ht="24.95" customHeight="1" x14ac:dyDescent="0.2">
      <c r="A59" s="138" t="s">
        <v>651</v>
      </c>
      <c r="B59" s="43" t="str">
        <f>IF(IFERROR(INDEX('Annex 1 LV, HV and UMS charges'!$B$12:$B$45,MATCH($A59,'Annex 1 LV, HV and UMS charges'!$A$12:$A$310,0)),INDEX('Annex 4 LDNO charges'!$B$14:$B$203,MATCH($A59,'Annex 4 LDNO charges'!$A$14:$A$203,0)))=0,"",IFERROR(INDEX('Annex 1 LV, HV and UMS charges'!$B$12:$B$45,MATCH($A59,'Annex 1 LV, HV and UMS charges'!$A$12:$A$310,0)),INDEX('Annex 4 LDNO charges'!$B$14:$B$203,MATCH($A59,'Annex 4 LDNO charges'!$A$14:$A$203,0))))</f>
        <v>B09</v>
      </c>
      <c r="C59" s="137" t="s">
        <v>618</v>
      </c>
      <c r="D59" s="154"/>
      <c r="E59" s="153">
        <v>-0.02</v>
      </c>
    </row>
    <row r="60" spans="1:5" ht="24.95" customHeight="1" x14ac:dyDescent="0.2">
      <c r="A60" s="138" t="s">
        <v>652</v>
      </c>
      <c r="B60" s="43" t="str">
        <f>IF(IFERROR(INDEX('Annex 1 LV, HV and UMS charges'!$B$12:$B$45,MATCH($A60,'Annex 1 LV, HV and UMS charges'!$A$12:$A$310,0)),INDEX('Annex 4 LDNO charges'!$B$14:$B$203,MATCH($A60,'Annex 4 LDNO charges'!$A$14:$A$203,0)))=0,"",IFERROR(INDEX('Annex 1 LV, HV and UMS charges'!$B$12:$B$45,MATCH($A60,'Annex 1 LV, HV and UMS charges'!$A$12:$A$310,0)),INDEX('Annex 4 LDNO charges'!$B$14:$B$203,MATCH($A60,'Annex 4 LDNO charges'!$A$14:$A$203,0))))</f>
        <v>B12</v>
      </c>
      <c r="C60" s="137" t="s">
        <v>618</v>
      </c>
      <c r="D60" s="154"/>
      <c r="E60" s="153">
        <v>-0.02</v>
      </c>
    </row>
    <row r="61" spans="1:5" ht="24.95" customHeight="1" x14ac:dyDescent="0.2">
      <c r="A61" s="138" t="s">
        <v>653</v>
      </c>
      <c r="B61" s="43" t="str">
        <f>IF(IFERROR(INDEX('Annex 1 LV, HV and UMS charges'!$B$12:$B$45,MATCH($A61,'Annex 1 LV, HV and UMS charges'!$A$12:$A$310,0)),INDEX('Annex 4 LDNO charges'!$B$14:$B$203,MATCH($A61,'Annex 4 LDNO charges'!$A$14:$A$203,0)))=0,"",IFERROR(INDEX('Annex 1 LV, HV and UMS charges'!$B$12:$B$45,MATCH($A61,'Annex 1 LV, HV and UMS charges'!$A$12:$A$310,0)),INDEX('Annex 4 LDNO charges'!$B$14:$B$203,MATCH($A61,'Annex 4 LDNO charges'!$A$14:$A$203,0))))</f>
        <v>B15</v>
      </c>
      <c r="C61" s="137" t="s">
        <v>618</v>
      </c>
      <c r="D61" s="154"/>
      <c r="E61" s="153">
        <v>-0.02</v>
      </c>
    </row>
    <row r="62" spans="1:5" ht="24.95" customHeight="1" x14ac:dyDescent="0.2">
      <c r="A62" s="138" t="s">
        <v>654</v>
      </c>
      <c r="B62" s="43" t="str">
        <f>IF(IFERROR(INDEX('Annex 1 LV, HV and UMS charges'!$B$12:$B$45,MATCH($A62,'Annex 1 LV, HV and UMS charges'!$A$12:$A$310,0)),INDEX('Annex 4 LDNO charges'!$B$14:$B$203,MATCH($A62,'Annex 4 LDNO charges'!$A$14:$A$203,0)))=0,"",IFERROR(INDEX('Annex 1 LV, HV and UMS charges'!$B$12:$B$45,MATCH($A62,'Annex 1 LV, HV and UMS charges'!$A$12:$A$310,0)),INDEX('Annex 4 LDNO charges'!$B$14:$B$203,MATCH($A62,'Annex 4 LDNO charges'!$A$14:$A$203,0))))</f>
        <v>B18</v>
      </c>
      <c r="C62" s="137" t="s">
        <v>618</v>
      </c>
      <c r="D62" s="154"/>
      <c r="E62" s="153">
        <v>-0.02</v>
      </c>
    </row>
    <row r="63" spans="1:5" ht="24.95" customHeight="1" x14ac:dyDescent="0.2">
      <c r="A63" s="138" t="s">
        <v>655</v>
      </c>
      <c r="B63" s="43" t="str">
        <f>IF(IFERROR(INDEX('Annex 1 LV, HV and UMS charges'!$B$12:$B$45,MATCH($A63,'Annex 1 LV, HV and UMS charges'!$A$12:$A$310,0)),INDEX('Annex 4 LDNO charges'!$B$14:$B$203,MATCH($A63,'Annex 4 LDNO charges'!$A$14:$A$203,0)))=0,"",IFERROR(INDEX('Annex 1 LV, HV and UMS charges'!$B$12:$B$45,MATCH($A63,'Annex 1 LV, HV and UMS charges'!$A$12:$A$310,0)),INDEX('Annex 4 LDNO charges'!$B$14:$B$203,MATCH($A63,'Annex 4 LDNO charges'!$A$14:$A$203,0))))</f>
        <v>B21</v>
      </c>
      <c r="C63" s="137" t="s">
        <v>618</v>
      </c>
      <c r="D63" s="154"/>
      <c r="E63" s="153">
        <v>-0.02</v>
      </c>
    </row>
    <row r="64" spans="1:5" ht="24.95" customHeight="1" x14ac:dyDescent="0.2">
      <c r="A64" s="138" t="s">
        <v>597</v>
      </c>
      <c r="B64" s="43" t="str">
        <f>IF(IFERROR(INDEX('Annex 1 LV, HV and UMS charges'!$B$12:$B$45,MATCH($A64,'Annex 1 LV, HV and UMS charges'!$A$12:$A$310,0)),INDEX('Annex 4 LDNO charges'!$B$14:$B$203,MATCH($A64,'Annex 4 LDNO charges'!$A$14:$A$203,0)))=0,"",IFERROR(INDEX('Annex 1 LV, HV and UMS charges'!$B$12:$B$45,MATCH($A64,'Annex 1 LV, HV and UMS charges'!$A$12:$A$310,0)),INDEX('Annex 4 LDNO charges'!$B$14:$B$203,MATCH($A64,'Annex 4 LDNO charges'!$A$14:$A$203,0))))</f>
        <v>B27</v>
      </c>
      <c r="C64" s="137">
        <v>0</v>
      </c>
      <c r="D64" s="154"/>
      <c r="E64" s="153">
        <v>-0.02</v>
      </c>
    </row>
    <row r="65" spans="1:5" ht="24.95" customHeight="1" x14ac:dyDescent="0.2">
      <c r="A65" s="138" t="s">
        <v>598</v>
      </c>
      <c r="B65" s="43" t="str">
        <f>IF(IFERROR(INDEX('Annex 1 LV, HV and UMS charges'!$B$12:$B$45,MATCH($A65,'Annex 1 LV, HV and UMS charges'!$A$12:$A$310,0)),INDEX('Annex 4 LDNO charges'!$B$14:$B$203,MATCH($A65,'Annex 4 LDNO charges'!$A$14:$A$203,0)))=0,"",IFERROR(INDEX('Annex 1 LV, HV and UMS charges'!$B$12:$B$45,MATCH($A65,'Annex 1 LV, HV and UMS charges'!$A$12:$A$310,0)),INDEX('Annex 4 LDNO charges'!$B$14:$B$203,MATCH($A65,'Annex 4 LDNO charges'!$A$14:$A$203,0))))</f>
        <v>B30</v>
      </c>
      <c r="C65" s="137">
        <v>0</v>
      </c>
      <c r="D65" s="154"/>
      <c r="E65" s="153">
        <v>-0.02</v>
      </c>
    </row>
    <row r="66" spans="1:5" ht="24.95" customHeight="1" x14ac:dyDescent="0.2">
      <c r="A66" s="138" t="s">
        <v>599</v>
      </c>
      <c r="B66" s="43" t="str">
        <f>IF(IFERROR(INDEX('Annex 1 LV, HV and UMS charges'!$B$12:$B$45,MATCH($A66,'Annex 1 LV, HV and UMS charges'!$A$12:$A$310,0)),INDEX('Annex 4 LDNO charges'!$B$14:$B$203,MATCH($A66,'Annex 4 LDNO charges'!$A$14:$A$203,0)))=0,"",IFERROR(INDEX('Annex 1 LV, HV and UMS charges'!$B$12:$B$45,MATCH($A66,'Annex 1 LV, HV and UMS charges'!$A$12:$A$310,0)),INDEX('Annex 4 LDNO charges'!$B$14:$B$203,MATCH($A66,'Annex 4 LDNO charges'!$A$14:$A$203,0))))</f>
        <v>B33</v>
      </c>
      <c r="C66" s="137">
        <v>0</v>
      </c>
      <c r="D66" s="154"/>
      <c r="E66" s="153">
        <v>-0.02</v>
      </c>
    </row>
    <row r="67" spans="1:5" ht="24.95" customHeight="1" x14ac:dyDescent="0.2">
      <c r="A67" s="138" t="s">
        <v>600</v>
      </c>
      <c r="B67" s="43" t="str">
        <f>IF(IFERROR(INDEX('Annex 1 LV, HV and UMS charges'!$B$12:$B$45,MATCH($A67,'Annex 1 LV, HV and UMS charges'!$A$12:$A$310,0)),INDEX('Annex 4 LDNO charges'!$B$14:$B$203,MATCH($A67,'Annex 4 LDNO charges'!$A$14:$A$203,0)))=0,"",IFERROR(INDEX('Annex 1 LV, HV and UMS charges'!$B$12:$B$45,MATCH($A67,'Annex 1 LV, HV and UMS charges'!$A$12:$A$310,0)),INDEX('Annex 4 LDNO charges'!$B$14:$B$203,MATCH($A67,'Annex 4 LDNO charges'!$A$14:$A$203,0))))</f>
        <v>B36</v>
      </c>
      <c r="C67" s="137">
        <v>0</v>
      </c>
      <c r="D67" s="154"/>
      <c r="E67" s="153">
        <v>-0.02</v>
      </c>
    </row>
    <row r="68" spans="1:5" ht="24.95" customHeight="1" x14ac:dyDescent="0.2">
      <c r="A68" s="138" t="s">
        <v>601</v>
      </c>
      <c r="B68" s="43" t="str">
        <f>IF(IFERROR(INDEX('Annex 1 LV, HV and UMS charges'!$B$12:$B$45,MATCH($A68,'Annex 1 LV, HV and UMS charges'!$A$12:$A$310,0)),INDEX('Annex 4 LDNO charges'!$B$14:$B$203,MATCH($A68,'Annex 4 LDNO charges'!$A$14:$A$203,0)))=0,"",IFERROR(INDEX('Annex 1 LV, HV and UMS charges'!$B$12:$B$45,MATCH($A68,'Annex 1 LV, HV and UMS charges'!$A$12:$A$310,0)),INDEX('Annex 4 LDNO charges'!$B$14:$B$203,MATCH($A68,'Annex 4 LDNO charges'!$A$14:$A$203,0))))</f>
        <v>B39</v>
      </c>
      <c r="C68" s="137">
        <v>0</v>
      </c>
      <c r="D68" s="154"/>
      <c r="E68" s="153">
        <v>-0.02</v>
      </c>
    </row>
    <row r="69" spans="1:5" ht="24.95" customHeight="1" x14ac:dyDescent="0.2">
      <c r="A69" s="138" t="s">
        <v>602</v>
      </c>
      <c r="B69" s="43" t="str">
        <f>IF(IFERROR(INDEX('Annex 1 LV, HV and UMS charges'!$B$12:$B$45,MATCH($A69,'Annex 1 LV, HV and UMS charges'!$A$12:$A$310,0)),INDEX('Annex 4 LDNO charges'!$B$14:$B$203,MATCH($A69,'Annex 4 LDNO charges'!$A$14:$A$203,0)))=0,"",IFERROR(INDEX('Annex 1 LV, HV and UMS charges'!$B$12:$B$45,MATCH($A69,'Annex 1 LV, HV and UMS charges'!$A$12:$A$310,0)),INDEX('Annex 4 LDNO charges'!$B$14:$B$203,MATCH($A69,'Annex 4 LDNO charges'!$A$14:$A$203,0))))</f>
        <v>B41</v>
      </c>
      <c r="C69" s="137">
        <v>0</v>
      </c>
      <c r="D69" s="154"/>
      <c r="E69" s="153">
        <v>-0.02</v>
      </c>
    </row>
    <row r="70" spans="1:5" ht="24.95" customHeight="1" x14ac:dyDescent="0.2">
      <c r="A70" s="138" t="s">
        <v>603</v>
      </c>
      <c r="B70" s="43" t="str">
        <f>IF(IFERROR(INDEX('Annex 1 LV, HV and UMS charges'!$B$12:$B$45,MATCH($A70,'Annex 1 LV, HV and UMS charges'!$A$12:$A$310,0)),INDEX('Annex 4 LDNO charges'!$B$14:$B$203,MATCH($A70,'Annex 4 LDNO charges'!$A$14:$A$203,0)))=0,"",IFERROR(INDEX('Annex 1 LV, HV and UMS charges'!$B$12:$B$45,MATCH($A70,'Annex 1 LV, HV and UMS charges'!$A$12:$A$310,0)),INDEX('Annex 4 LDNO charges'!$B$14:$B$203,MATCH($A70,'Annex 4 LDNO charges'!$A$14:$A$203,0))))</f>
        <v>B43</v>
      </c>
      <c r="C70" s="137">
        <v>0</v>
      </c>
      <c r="D70" s="154"/>
      <c r="E70" s="153">
        <v>-0.02</v>
      </c>
    </row>
    <row r="71" spans="1:5" ht="24.95" customHeight="1" x14ac:dyDescent="0.2">
      <c r="A71" s="138" t="s">
        <v>604</v>
      </c>
      <c r="B71" s="43" t="str">
        <f>IF(IFERROR(INDEX('Annex 1 LV, HV and UMS charges'!$B$12:$B$45,MATCH($A71,'Annex 1 LV, HV and UMS charges'!$A$12:$A$310,0)),INDEX('Annex 4 LDNO charges'!$B$14:$B$203,MATCH($A71,'Annex 4 LDNO charges'!$A$14:$A$203,0)))=0,"",IFERROR(INDEX('Annex 1 LV, HV and UMS charges'!$B$12:$B$45,MATCH($A71,'Annex 1 LV, HV and UMS charges'!$A$12:$A$310,0)),INDEX('Annex 4 LDNO charges'!$B$14:$B$203,MATCH($A71,'Annex 4 LDNO charges'!$A$14:$A$203,0))))</f>
        <v>B45</v>
      </c>
      <c r="C71" s="137">
        <v>0</v>
      </c>
      <c r="D71" s="154"/>
      <c r="E71" s="153">
        <v>-0.02</v>
      </c>
    </row>
    <row r="72" spans="1:5" ht="24.95" customHeight="1" x14ac:dyDescent="0.2">
      <c r="A72" s="138" t="s">
        <v>605</v>
      </c>
      <c r="B72" s="43" t="str">
        <f>IF(IFERROR(INDEX('Annex 1 LV, HV and UMS charges'!$B$12:$B$45,MATCH($A72,'Annex 1 LV, HV and UMS charges'!$A$12:$A$310,0)),INDEX('Annex 4 LDNO charges'!$B$14:$B$203,MATCH($A72,'Annex 4 LDNO charges'!$A$14:$A$203,0)))=0,"",IFERROR(INDEX('Annex 1 LV, HV and UMS charges'!$B$12:$B$45,MATCH($A72,'Annex 1 LV, HV and UMS charges'!$A$12:$A$310,0)),INDEX('Annex 4 LDNO charges'!$B$14:$B$203,MATCH($A72,'Annex 4 LDNO charges'!$A$14:$A$203,0))))</f>
        <v>B47</v>
      </c>
      <c r="C72" s="137">
        <v>0</v>
      </c>
      <c r="D72" s="154"/>
      <c r="E72" s="153">
        <v>-0.02</v>
      </c>
    </row>
    <row r="73" spans="1:5" ht="24.95" customHeight="1" x14ac:dyDescent="0.2">
      <c r="A73" s="138" t="s">
        <v>606</v>
      </c>
      <c r="B73" s="43" t="str">
        <f>IF(IFERROR(INDEX('Annex 1 LV, HV and UMS charges'!$B$12:$B$45,MATCH($A73,'Annex 1 LV, HV and UMS charges'!$A$12:$A$310,0)),INDEX('Annex 4 LDNO charges'!$B$14:$B$203,MATCH($A73,'Annex 4 LDNO charges'!$A$14:$A$203,0)))=0,"",IFERROR(INDEX('Annex 1 LV, HV and UMS charges'!$B$12:$B$45,MATCH($A73,'Annex 1 LV, HV and UMS charges'!$A$12:$A$310,0)),INDEX('Annex 4 LDNO charges'!$B$14:$B$203,MATCH($A73,'Annex 4 LDNO charges'!$A$14:$A$203,0))))</f>
        <v>B49</v>
      </c>
      <c r="C73" s="137">
        <v>0</v>
      </c>
      <c r="D73" s="154"/>
      <c r="E73" s="153">
        <v>-0.02</v>
      </c>
    </row>
    <row r="74" spans="1:5" ht="24.95" customHeight="1" x14ac:dyDescent="0.2">
      <c r="A74" s="138" t="s">
        <v>607</v>
      </c>
      <c r="B74" s="43" t="str">
        <f>IF(IFERROR(INDEX('Annex 1 LV, HV and UMS charges'!$B$12:$B$45,MATCH($A74,'Annex 1 LV, HV and UMS charges'!$A$12:$A$310,0)),INDEX('Annex 4 LDNO charges'!$B$14:$B$203,MATCH($A74,'Annex 4 LDNO charges'!$A$14:$A$203,0)))=0,"",IFERROR(INDEX('Annex 1 LV, HV and UMS charges'!$B$12:$B$45,MATCH($A74,'Annex 1 LV, HV and UMS charges'!$A$12:$A$310,0)),INDEX('Annex 4 LDNO charges'!$B$14:$B$203,MATCH($A74,'Annex 4 LDNO charges'!$A$14:$A$203,0))))</f>
        <v>B51</v>
      </c>
      <c r="C74" s="137">
        <v>0</v>
      </c>
      <c r="D74" s="154"/>
      <c r="E74" s="153">
        <v>-0.02</v>
      </c>
    </row>
    <row r="75" spans="1:5" ht="24.95" customHeight="1" x14ac:dyDescent="0.2">
      <c r="A75" s="138" t="s">
        <v>608</v>
      </c>
      <c r="B75" s="43" t="str">
        <f>IF(IFERROR(INDEX('Annex 1 LV, HV and UMS charges'!$B$12:$B$45,MATCH($A75,'Annex 1 LV, HV and UMS charges'!$A$12:$A$310,0)),INDEX('Annex 4 LDNO charges'!$B$14:$B$203,MATCH($A75,'Annex 4 LDNO charges'!$A$14:$A$203,0)))=0,"",IFERROR(INDEX('Annex 1 LV, HV and UMS charges'!$B$12:$B$45,MATCH($A75,'Annex 1 LV, HV and UMS charges'!$A$12:$A$310,0)),INDEX('Annex 4 LDNO charges'!$B$14:$B$203,MATCH($A75,'Annex 4 LDNO charges'!$A$14:$A$203,0))))</f>
        <v>B53</v>
      </c>
      <c r="C75" s="137">
        <v>0</v>
      </c>
      <c r="D75" s="154"/>
      <c r="E75" s="153">
        <v>-0.02</v>
      </c>
    </row>
    <row r="76" spans="1:5" ht="24.95" customHeight="1" x14ac:dyDescent="0.2">
      <c r="A76" s="138" t="s">
        <v>609</v>
      </c>
      <c r="B76" s="43" t="str">
        <f>IF(IFERROR(INDEX('Annex 1 LV, HV and UMS charges'!$B$12:$B$45,MATCH($A76,'Annex 1 LV, HV and UMS charges'!$A$12:$A$310,0)),INDEX('Annex 4 LDNO charges'!$B$14:$B$203,MATCH($A76,'Annex 4 LDNO charges'!$A$14:$A$203,0)))=0,"",IFERROR(INDEX('Annex 1 LV, HV and UMS charges'!$B$12:$B$45,MATCH($A76,'Annex 1 LV, HV and UMS charges'!$A$12:$A$310,0)),INDEX('Annex 4 LDNO charges'!$B$14:$B$203,MATCH($A76,'Annex 4 LDNO charges'!$A$14:$A$203,0))))</f>
        <v>B55</v>
      </c>
      <c r="C76" s="137">
        <v>0</v>
      </c>
      <c r="D76" s="154"/>
      <c r="E76" s="153">
        <v>-0.02</v>
      </c>
    </row>
    <row r="77" spans="1:5" ht="24.95" customHeight="1" x14ac:dyDescent="0.2">
      <c r="A77" s="138" t="s">
        <v>610</v>
      </c>
      <c r="B77" s="43" t="str">
        <f>IF(IFERROR(INDEX('Annex 1 LV, HV and UMS charges'!$B$12:$B$45,MATCH($A77,'Annex 1 LV, HV and UMS charges'!$A$12:$A$310,0)),INDEX('Annex 4 LDNO charges'!$B$14:$B$203,MATCH($A77,'Annex 4 LDNO charges'!$A$14:$A$203,0)))=0,"",IFERROR(INDEX('Annex 1 LV, HV and UMS charges'!$B$12:$B$45,MATCH($A77,'Annex 1 LV, HV and UMS charges'!$A$12:$A$310,0)),INDEX('Annex 4 LDNO charges'!$B$14:$B$203,MATCH($A77,'Annex 4 LDNO charges'!$A$14:$A$203,0))))</f>
        <v>B57</v>
      </c>
      <c r="C77" s="137">
        <v>0</v>
      </c>
      <c r="D77" s="154"/>
      <c r="E77" s="153">
        <v>-0.02</v>
      </c>
    </row>
    <row r="78" spans="1:5" ht="24.95" customHeight="1" x14ac:dyDescent="0.2">
      <c r="A78" s="138" t="s">
        <v>611</v>
      </c>
      <c r="B78" s="43" t="str">
        <f>IF(IFERROR(INDEX('Annex 1 LV, HV and UMS charges'!$B$12:$B$45,MATCH($A78,'Annex 1 LV, HV and UMS charges'!$A$12:$A$310,0)),INDEX('Annex 4 LDNO charges'!$B$14:$B$203,MATCH($A78,'Annex 4 LDNO charges'!$A$14:$A$203,0)))=0,"",IFERROR(INDEX('Annex 1 LV, HV and UMS charges'!$B$12:$B$45,MATCH($A78,'Annex 1 LV, HV and UMS charges'!$A$12:$A$310,0)),INDEX('Annex 4 LDNO charges'!$B$14:$B$203,MATCH($A78,'Annex 4 LDNO charges'!$A$14:$A$203,0))))</f>
        <v>B59</v>
      </c>
      <c r="C78" s="137">
        <v>0</v>
      </c>
      <c r="D78" s="154"/>
      <c r="E78" s="153">
        <v>-0.02</v>
      </c>
    </row>
    <row r="79" spans="1:5" ht="24.95" customHeight="1" x14ac:dyDescent="0.2">
      <c r="A79" s="138" t="s">
        <v>656</v>
      </c>
      <c r="B79" s="43" t="str">
        <f>IF(IFERROR(INDEX('Annex 1 LV, HV and UMS charges'!$B$12:$B$45,MATCH($A79,'Annex 1 LV, HV and UMS charges'!$A$12:$A$310,0)),INDEX('Annex 4 LDNO charges'!$B$14:$B$203,MATCH($A79,'Annex 4 LDNO charges'!$A$14:$A$203,0)))=0,"",IFERROR(INDEX('Annex 1 LV, HV and UMS charges'!$B$12:$B$45,MATCH($A79,'Annex 1 LV, HV and UMS charges'!$A$12:$A$310,0)),INDEX('Annex 4 LDNO charges'!$B$14:$B$203,MATCH($A79,'Annex 4 LDNO charges'!$A$14:$A$203,0))))</f>
        <v/>
      </c>
      <c r="C79" s="152" t="s">
        <v>619</v>
      </c>
      <c r="D79" s="153">
        <v>0</v>
      </c>
      <c r="E79" s="153">
        <v>-0.02</v>
      </c>
    </row>
    <row r="80" spans="1:5" ht="24.95" customHeight="1" x14ac:dyDescent="0.2">
      <c r="A80" s="138" t="s">
        <v>657</v>
      </c>
      <c r="B80" s="43" t="str">
        <f>IF(IFERROR(INDEX('Annex 1 LV, HV and UMS charges'!$B$12:$B$45,MATCH($A80,'Annex 1 LV, HV and UMS charges'!$A$12:$A$310,0)),INDEX('Annex 4 LDNO charges'!$B$14:$B$203,MATCH($A80,'Annex 4 LDNO charges'!$A$14:$A$203,0)))=0,"",IFERROR(INDEX('Annex 1 LV, HV and UMS charges'!$B$12:$B$45,MATCH($A80,'Annex 1 LV, HV and UMS charges'!$A$12:$A$310,0)),INDEX('Annex 4 LDNO charges'!$B$14:$B$203,MATCH($A80,'Annex 4 LDNO charges'!$A$14:$A$203,0))))</f>
        <v/>
      </c>
      <c r="C80" s="137" t="s">
        <v>618</v>
      </c>
      <c r="D80" s="154"/>
      <c r="E80" s="153">
        <v>-0.02</v>
      </c>
    </row>
    <row r="81" spans="1:5" ht="24.95" customHeight="1" x14ac:dyDescent="0.2">
      <c r="A81" s="138" t="s">
        <v>658</v>
      </c>
      <c r="B81" s="43" t="str">
        <f>IF(IFERROR(INDEX('Annex 1 LV, HV and UMS charges'!$B$12:$B$45,MATCH($A81,'Annex 1 LV, HV and UMS charges'!$A$12:$A$310,0)),INDEX('Annex 4 LDNO charges'!$B$14:$B$203,MATCH($A81,'Annex 4 LDNO charges'!$A$14:$A$203,0)))=0,"",IFERROR(INDEX('Annex 1 LV, HV and UMS charges'!$B$12:$B$45,MATCH($A81,'Annex 1 LV, HV and UMS charges'!$A$12:$A$310,0)),INDEX('Annex 4 LDNO charges'!$B$14:$B$203,MATCH($A81,'Annex 4 LDNO charges'!$A$14:$A$203,0))))</f>
        <v/>
      </c>
      <c r="C81" s="137" t="s">
        <v>618</v>
      </c>
      <c r="D81" s="154"/>
      <c r="E81" s="153">
        <v>-0.02</v>
      </c>
    </row>
    <row r="82" spans="1:5" ht="24.95" customHeight="1" x14ac:dyDescent="0.2">
      <c r="A82" s="138" t="s">
        <v>659</v>
      </c>
      <c r="B82" s="43" t="str">
        <f>IF(IFERROR(INDEX('Annex 1 LV, HV and UMS charges'!$B$12:$B$45,MATCH($A82,'Annex 1 LV, HV and UMS charges'!$A$12:$A$310,0)),INDEX('Annex 4 LDNO charges'!$B$14:$B$203,MATCH($A82,'Annex 4 LDNO charges'!$A$14:$A$203,0)))=0,"",IFERROR(INDEX('Annex 1 LV, HV and UMS charges'!$B$12:$B$45,MATCH($A82,'Annex 1 LV, HV and UMS charges'!$A$12:$A$310,0)),INDEX('Annex 4 LDNO charges'!$B$14:$B$203,MATCH($A82,'Annex 4 LDNO charges'!$A$14:$A$203,0))))</f>
        <v/>
      </c>
      <c r="C82" s="137" t="s">
        <v>618</v>
      </c>
      <c r="D82" s="154"/>
      <c r="E82" s="153">
        <v>-0.02</v>
      </c>
    </row>
    <row r="83" spans="1:5" ht="24.95" customHeight="1" x14ac:dyDescent="0.2">
      <c r="A83" s="138" t="s">
        <v>660</v>
      </c>
      <c r="B83" s="43" t="str">
        <f>IF(IFERROR(INDEX('Annex 1 LV, HV and UMS charges'!$B$12:$B$45,MATCH($A83,'Annex 1 LV, HV and UMS charges'!$A$12:$A$310,0)),INDEX('Annex 4 LDNO charges'!$B$14:$B$203,MATCH($A83,'Annex 4 LDNO charges'!$A$14:$A$203,0)))=0,"",IFERROR(INDEX('Annex 1 LV, HV and UMS charges'!$B$12:$B$45,MATCH($A83,'Annex 1 LV, HV and UMS charges'!$A$12:$A$310,0)),INDEX('Annex 4 LDNO charges'!$B$14:$B$203,MATCH($A83,'Annex 4 LDNO charges'!$A$14:$A$203,0))))</f>
        <v/>
      </c>
      <c r="C83" s="137" t="s">
        <v>618</v>
      </c>
      <c r="D83" s="154"/>
      <c r="E83" s="153">
        <v>-0.02</v>
      </c>
    </row>
    <row r="84" spans="1:5" ht="24.95" customHeight="1" x14ac:dyDescent="0.2">
      <c r="A84" s="138" t="s">
        <v>661</v>
      </c>
      <c r="B84" s="43" t="str">
        <f>IF(IFERROR(INDEX('Annex 1 LV, HV and UMS charges'!$B$12:$B$45,MATCH($A84,'Annex 1 LV, HV and UMS charges'!$A$12:$A$310,0)),INDEX('Annex 4 LDNO charges'!$B$14:$B$203,MATCH($A84,'Annex 4 LDNO charges'!$A$14:$A$203,0)))=0,"",IFERROR(INDEX('Annex 1 LV, HV and UMS charges'!$B$12:$B$45,MATCH($A84,'Annex 1 LV, HV and UMS charges'!$A$12:$A$310,0)),INDEX('Annex 4 LDNO charges'!$B$14:$B$203,MATCH($A84,'Annex 4 LDNO charges'!$A$14:$A$203,0))))</f>
        <v/>
      </c>
      <c r="C84" s="137" t="s">
        <v>618</v>
      </c>
      <c r="D84" s="154"/>
      <c r="E84" s="153">
        <v>-0.02</v>
      </c>
    </row>
    <row r="85" spans="1:5" ht="24.95" customHeight="1" x14ac:dyDescent="0.2">
      <c r="A85" s="138" t="s">
        <v>582</v>
      </c>
      <c r="B85" s="43" t="str">
        <f>IF(IFERROR(INDEX('Annex 1 LV, HV and UMS charges'!$B$12:$B$45,MATCH($A85,'Annex 1 LV, HV and UMS charges'!$A$12:$A$310,0)),INDEX('Annex 4 LDNO charges'!$B$14:$B$203,MATCH($A85,'Annex 4 LDNO charges'!$A$14:$A$203,0)))=0,"",IFERROR(INDEX('Annex 1 LV, HV and UMS charges'!$B$12:$B$45,MATCH($A85,'Annex 1 LV, HV and UMS charges'!$A$12:$A$310,0)),INDEX('Annex 4 LDNO charges'!$B$14:$B$203,MATCH($A85,'Annex 4 LDNO charges'!$A$14:$A$203,0))))</f>
        <v/>
      </c>
      <c r="C85" s="137">
        <v>0</v>
      </c>
      <c r="D85" s="154"/>
      <c r="E85" s="153">
        <v>-0.02</v>
      </c>
    </row>
    <row r="86" spans="1:5" ht="24.95" customHeight="1" x14ac:dyDescent="0.2">
      <c r="A86" s="138" t="s">
        <v>583</v>
      </c>
      <c r="B86" s="43" t="str">
        <f>IF(IFERROR(INDEX('Annex 1 LV, HV and UMS charges'!$B$12:$B$45,MATCH($A86,'Annex 1 LV, HV and UMS charges'!$A$12:$A$310,0)),INDEX('Annex 4 LDNO charges'!$B$14:$B$203,MATCH($A86,'Annex 4 LDNO charges'!$A$14:$A$203,0)))=0,"",IFERROR(INDEX('Annex 1 LV, HV and UMS charges'!$B$12:$B$45,MATCH($A86,'Annex 1 LV, HV and UMS charges'!$A$12:$A$310,0)),INDEX('Annex 4 LDNO charges'!$B$14:$B$203,MATCH($A86,'Annex 4 LDNO charges'!$A$14:$A$203,0))))</f>
        <v/>
      </c>
      <c r="C86" s="137">
        <v>0</v>
      </c>
      <c r="D86" s="154"/>
      <c r="E86" s="153">
        <v>-0.02</v>
      </c>
    </row>
    <row r="87" spans="1:5" ht="24.95" customHeight="1" x14ac:dyDescent="0.2">
      <c r="A87" s="138" t="s">
        <v>584</v>
      </c>
      <c r="B87" s="43" t="str">
        <f>IF(IFERROR(INDEX('Annex 1 LV, HV and UMS charges'!$B$12:$B$45,MATCH($A87,'Annex 1 LV, HV and UMS charges'!$A$12:$A$310,0)),INDEX('Annex 4 LDNO charges'!$B$14:$B$203,MATCH($A87,'Annex 4 LDNO charges'!$A$14:$A$203,0)))=0,"",IFERROR(INDEX('Annex 1 LV, HV and UMS charges'!$B$12:$B$45,MATCH($A87,'Annex 1 LV, HV and UMS charges'!$A$12:$A$310,0)),INDEX('Annex 4 LDNO charges'!$B$14:$B$203,MATCH($A87,'Annex 4 LDNO charges'!$A$14:$A$203,0))))</f>
        <v/>
      </c>
      <c r="C87" s="137">
        <v>0</v>
      </c>
      <c r="D87" s="154"/>
      <c r="E87" s="153">
        <v>-0.02</v>
      </c>
    </row>
    <row r="88" spans="1:5" ht="24.95" customHeight="1" x14ac:dyDescent="0.2">
      <c r="A88" s="138" t="s">
        <v>585</v>
      </c>
      <c r="B88" s="43" t="str">
        <f>IF(IFERROR(INDEX('Annex 1 LV, HV and UMS charges'!$B$12:$B$45,MATCH($A88,'Annex 1 LV, HV and UMS charges'!$A$12:$A$310,0)),INDEX('Annex 4 LDNO charges'!$B$14:$B$203,MATCH($A88,'Annex 4 LDNO charges'!$A$14:$A$203,0)))=0,"",IFERROR(INDEX('Annex 1 LV, HV and UMS charges'!$B$12:$B$45,MATCH($A88,'Annex 1 LV, HV and UMS charges'!$A$12:$A$310,0)),INDEX('Annex 4 LDNO charges'!$B$14:$B$203,MATCH($A88,'Annex 4 LDNO charges'!$A$14:$A$203,0))))</f>
        <v/>
      </c>
      <c r="C88" s="137">
        <v>0</v>
      </c>
      <c r="D88" s="154"/>
      <c r="E88" s="153">
        <v>-0.02</v>
      </c>
    </row>
    <row r="89" spans="1:5" ht="24.95" customHeight="1" x14ac:dyDescent="0.2">
      <c r="A89" s="138" t="s">
        <v>586</v>
      </c>
      <c r="B89" s="43" t="str">
        <f>IF(IFERROR(INDEX('Annex 1 LV, HV and UMS charges'!$B$12:$B$45,MATCH($A89,'Annex 1 LV, HV and UMS charges'!$A$12:$A$310,0)),INDEX('Annex 4 LDNO charges'!$B$14:$B$203,MATCH($A89,'Annex 4 LDNO charges'!$A$14:$A$203,0)))=0,"",IFERROR(INDEX('Annex 1 LV, HV and UMS charges'!$B$12:$B$45,MATCH($A89,'Annex 1 LV, HV and UMS charges'!$A$12:$A$310,0)),INDEX('Annex 4 LDNO charges'!$B$14:$B$203,MATCH($A89,'Annex 4 LDNO charges'!$A$14:$A$203,0))))</f>
        <v/>
      </c>
      <c r="C89" s="137">
        <v>0</v>
      </c>
      <c r="D89" s="154"/>
      <c r="E89" s="153">
        <v>-0.02</v>
      </c>
    </row>
    <row r="90" spans="1:5" ht="24.95" customHeight="1" x14ac:dyDescent="0.2">
      <c r="A90" s="138" t="s">
        <v>587</v>
      </c>
      <c r="B90" s="43" t="str">
        <f>IF(IFERROR(INDEX('Annex 1 LV, HV and UMS charges'!$B$12:$B$45,MATCH($A90,'Annex 1 LV, HV and UMS charges'!$A$12:$A$310,0)),INDEX('Annex 4 LDNO charges'!$B$14:$B$203,MATCH($A90,'Annex 4 LDNO charges'!$A$14:$A$203,0)))=0,"",IFERROR(INDEX('Annex 1 LV, HV and UMS charges'!$B$12:$B$45,MATCH($A90,'Annex 1 LV, HV and UMS charges'!$A$12:$A$310,0)),INDEX('Annex 4 LDNO charges'!$B$14:$B$203,MATCH($A90,'Annex 4 LDNO charges'!$A$14:$A$203,0))))</f>
        <v/>
      </c>
      <c r="C90" s="137">
        <v>0</v>
      </c>
      <c r="D90" s="154"/>
      <c r="E90" s="153">
        <v>-0.02</v>
      </c>
    </row>
    <row r="91" spans="1:5" ht="24.95" customHeight="1" x14ac:dyDescent="0.2">
      <c r="A91" s="138" t="s">
        <v>588</v>
      </c>
      <c r="B91" s="43" t="str">
        <f>IF(IFERROR(INDEX('Annex 1 LV, HV and UMS charges'!$B$12:$B$45,MATCH($A91,'Annex 1 LV, HV and UMS charges'!$A$12:$A$310,0)),INDEX('Annex 4 LDNO charges'!$B$14:$B$203,MATCH($A91,'Annex 4 LDNO charges'!$A$14:$A$203,0)))=0,"",IFERROR(INDEX('Annex 1 LV, HV and UMS charges'!$B$12:$B$45,MATCH($A91,'Annex 1 LV, HV and UMS charges'!$A$12:$A$310,0)),INDEX('Annex 4 LDNO charges'!$B$14:$B$203,MATCH($A91,'Annex 4 LDNO charges'!$A$14:$A$203,0))))</f>
        <v/>
      </c>
      <c r="C91" s="137">
        <v>0</v>
      </c>
      <c r="D91" s="154"/>
      <c r="E91" s="153">
        <v>-0.02</v>
      </c>
    </row>
    <row r="92" spans="1:5" ht="24.95" customHeight="1" x14ac:dyDescent="0.2">
      <c r="A92" s="138" t="s">
        <v>589</v>
      </c>
      <c r="B92" s="43" t="str">
        <f>IF(IFERROR(INDEX('Annex 1 LV, HV and UMS charges'!$B$12:$B$45,MATCH($A92,'Annex 1 LV, HV and UMS charges'!$A$12:$A$310,0)),INDEX('Annex 4 LDNO charges'!$B$14:$B$203,MATCH($A92,'Annex 4 LDNO charges'!$A$14:$A$203,0)))=0,"",IFERROR(INDEX('Annex 1 LV, HV and UMS charges'!$B$12:$B$45,MATCH($A92,'Annex 1 LV, HV and UMS charges'!$A$12:$A$310,0)),INDEX('Annex 4 LDNO charges'!$B$14:$B$203,MATCH($A92,'Annex 4 LDNO charges'!$A$14:$A$203,0))))</f>
        <v/>
      </c>
      <c r="C92" s="137">
        <v>0</v>
      </c>
      <c r="D92" s="154"/>
      <c r="E92" s="153">
        <v>-0.02</v>
      </c>
    </row>
    <row r="93" spans="1:5" ht="24.95" customHeight="1" x14ac:dyDescent="0.2">
      <c r="A93" s="138" t="s">
        <v>590</v>
      </c>
      <c r="B93" s="43" t="str">
        <f>IF(IFERROR(INDEX('Annex 1 LV, HV and UMS charges'!$B$12:$B$45,MATCH($A93,'Annex 1 LV, HV and UMS charges'!$A$12:$A$310,0)),INDEX('Annex 4 LDNO charges'!$B$14:$B$203,MATCH($A93,'Annex 4 LDNO charges'!$A$14:$A$203,0)))=0,"",IFERROR(INDEX('Annex 1 LV, HV and UMS charges'!$B$12:$B$45,MATCH($A93,'Annex 1 LV, HV and UMS charges'!$A$12:$A$310,0)),INDEX('Annex 4 LDNO charges'!$B$14:$B$203,MATCH($A93,'Annex 4 LDNO charges'!$A$14:$A$203,0))))</f>
        <v/>
      </c>
      <c r="C93" s="137">
        <v>0</v>
      </c>
      <c r="D93" s="154"/>
      <c r="E93" s="153">
        <v>-0.02</v>
      </c>
    </row>
    <row r="94" spans="1:5" ht="24.95" customHeight="1" x14ac:dyDescent="0.2">
      <c r="A94" s="138" t="s">
        <v>591</v>
      </c>
      <c r="B94" s="43" t="str">
        <f>IF(IFERROR(INDEX('Annex 1 LV, HV and UMS charges'!$B$12:$B$45,MATCH($A94,'Annex 1 LV, HV and UMS charges'!$A$12:$A$310,0)),INDEX('Annex 4 LDNO charges'!$B$14:$B$203,MATCH($A94,'Annex 4 LDNO charges'!$A$14:$A$203,0)))=0,"",IFERROR(INDEX('Annex 1 LV, HV and UMS charges'!$B$12:$B$45,MATCH($A94,'Annex 1 LV, HV and UMS charges'!$A$12:$A$310,0)),INDEX('Annex 4 LDNO charges'!$B$14:$B$203,MATCH($A94,'Annex 4 LDNO charges'!$A$14:$A$203,0))))</f>
        <v/>
      </c>
      <c r="C94" s="137">
        <v>0</v>
      </c>
      <c r="D94" s="154"/>
      <c r="E94" s="153">
        <v>-0.02</v>
      </c>
    </row>
    <row r="95" spans="1:5" ht="24.95" customHeight="1" x14ac:dyDescent="0.2">
      <c r="A95" s="138" t="s">
        <v>592</v>
      </c>
      <c r="B95" s="43" t="str">
        <f>IF(IFERROR(INDEX('Annex 1 LV, HV and UMS charges'!$B$12:$B$45,MATCH($A95,'Annex 1 LV, HV and UMS charges'!$A$12:$A$310,0)),INDEX('Annex 4 LDNO charges'!$B$14:$B$203,MATCH($A95,'Annex 4 LDNO charges'!$A$14:$A$203,0)))=0,"",IFERROR(INDEX('Annex 1 LV, HV and UMS charges'!$B$12:$B$45,MATCH($A95,'Annex 1 LV, HV and UMS charges'!$A$12:$A$310,0)),INDEX('Annex 4 LDNO charges'!$B$14:$B$203,MATCH($A95,'Annex 4 LDNO charges'!$A$14:$A$203,0))))</f>
        <v/>
      </c>
      <c r="C95" s="137">
        <v>0</v>
      </c>
      <c r="D95" s="154"/>
      <c r="E95" s="153">
        <v>-0.02</v>
      </c>
    </row>
    <row r="96" spans="1:5" ht="24.95" customHeight="1" x14ac:dyDescent="0.2">
      <c r="A96" s="138" t="s">
        <v>593</v>
      </c>
      <c r="B96" s="43" t="str">
        <f>IF(IFERROR(INDEX('Annex 1 LV, HV and UMS charges'!$B$12:$B$45,MATCH($A96,'Annex 1 LV, HV and UMS charges'!$A$12:$A$310,0)),INDEX('Annex 4 LDNO charges'!$B$14:$B$203,MATCH($A96,'Annex 4 LDNO charges'!$A$14:$A$203,0)))=0,"",IFERROR(INDEX('Annex 1 LV, HV and UMS charges'!$B$12:$B$45,MATCH($A96,'Annex 1 LV, HV and UMS charges'!$A$12:$A$310,0)),INDEX('Annex 4 LDNO charges'!$B$14:$B$203,MATCH($A96,'Annex 4 LDNO charges'!$A$14:$A$203,0))))</f>
        <v/>
      </c>
      <c r="C96" s="137">
        <v>0</v>
      </c>
      <c r="D96" s="154"/>
      <c r="E96" s="153">
        <v>-0.02</v>
      </c>
    </row>
    <row r="97" spans="1:5" ht="24.95" customHeight="1" x14ac:dyDescent="0.2">
      <c r="A97" s="138" t="s">
        <v>594</v>
      </c>
      <c r="B97" s="43" t="str">
        <f>IF(IFERROR(INDEX('Annex 1 LV, HV and UMS charges'!$B$12:$B$45,MATCH($A97,'Annex 1 LV, HV and UMS charges'!$A$12:$A$310,0)),INDEX('Annex 4 LDNO charges'!$B$14:$B$203,MATCH($A97,'Annex 4 LDNO charges'!$A$14:$A$203,0)))=0,"",IFERROR(INDEX('Annex 1 LV, HV and UMS charges'!$B$12:$B$45,MATCH($A97,'Annex 1 LV, HV and UMS charges'!$A$12:$A$310,0)),INDEX('Annex 4 LDNO charges'!$B$14:$B$203,MATCH($A97,'Annex 4 LDNO charges'!$A$14:$A$203,0))))</f>
        <v/>
      </c>
      <c r="C97" s="137">
        <v>0</v>
      </c>
      <c r="D97" s="154"/>
      <c r="E97" s="153">
        <v>-0.02</v>
      </c>
    </row>
    <row r="98" spans="1:5" ht="24.95" customHeight="1" x14ac:dyDescent="0.2">
      <c r="A98" s="138" t="s">
        <v>595</v>
      </c>
      <c r="B98" s="43" t="str">
        <f>IF(IFERROR(INDEX('Annex 1 LV, HV and UMS charges'!$B$12:$B$45,MATCH($A98,'Annex 1 LV, HV and UMS charges'!$A$12:$A$310,0)),INDEX('Annex 4 LDNO charges'!$B$14:$B$203,MATCH($A98,'Annex 4 LDNO charges'!$A$14:$A$203,0)))=0,"",IFERROR(INDEX('Annex 1 LV, HV and UMS charges'!$B$12:$B$45,MATCH($A98,'Annex 1 LV, HV and UMS charges'!$A$12:$A$310,0)),INDEX('Annex 4 LDNO charges'!$B$14:$B$203,MATCH($A98,'Annex 4 LDNO charges'!$A$14:$A$203,0))))</f>
        <v/>
      </c>
      <c r="C98" s="137">
        <v>0</v>
      </c>
      <c r="D98" s="154"/>
      <c r="E98" s="153">
        <v>-0.02</v>
      </c>
    </row>
    <row r="99" spans="1:5" ht="24.95" customHeight="1" x14ac:dyDescent="0.2">
      <c r="A99" s="138" t="s">
        <v>596</v>
      </c>
      <c r="B99" s="43" t="str">
        <f>IF(IFERROR(INDEX('Annex 1 LV, HV and UMS charges'!$B$12:$B$45,MATCH($A99,'Annex 1 LV, HV and UMS charges'!$A$12:$A$310,0)),INDEX('Annex 4 LDNO charges'!$B$14:$B$203,MATCH($A99,'Annex 4 LDNO charges'!$A$14:$A$203,0)))=0,"",IFERROR(INDEX('Annex 1 LV, HV and UMS charges'!$B$12:$B$45,MATCH($A99,'Annex 1 LV, HV and UMS charges'!$A$12:$A$310,0)),INDEX('Annex 4 LDNO charges'!$B$14:$B$203,MATCH($A99,'Annex 4 LDNO charges'!$A$14:$A$203,0))))</f>
        <v/>
      </c>
      <c r="C99" s="137">
        <v>0</v>
      </c>
      <c r="D99" s="154"/>
      <c r="E99" s="153">
        <v>-0.02</v>
      </c>
    </row>
    <row r="100" spans="1:5" ht="24.95" customHeight="1" x14ac:dyDescent="0.2">
      <c r="A100" s="138" t="s">
        <v>662</v>
      </c>
      <c r="B100" s="43" t="str">
        <f>IF(IFERROR(INDEX('Annex 1 LV, HV and UMS charges'!$B$12:$B$45,MATCH($A100,'Annex 1 LV, HV and UMS charges'!$A$12:$A$310,0)),INDEX('Annex 4 LDNO charges'!$B$14:$B$203,MATCH($A100,'Annex 4 LDNO charges'!$A$14:$A$203,0)))=0,"",IFERROR(INDEX('Annex 1 LV, HV and UMS charges'!$B$12:$B$45,MATCH($A100,'Annex 1 LV, HV and UMS charges'!$A$12:$A$310,0)),INDEX('Annex 4 LDNO charges'!$B$14:$B$203,MATCH($A100,'Annex 4 LDNO charges'!$A$14:$A$203,0))))</f>
        <v/>
      </c>
      <c r="C100" s="152" t="s">
        <v>619</v>
      </c>
      <c r="D100" s="153">
        <v>0</v>
      </c>
      <c r="E100" s="153">
        <v>-0.02</v>
      </c>
    </row>
    <row r="101" spans="1:5" ht="24.95" customHeight="1" x14ac:dyDescent="0.2">
      <c r="A101" s="138" t="s">
        <v>663</v>
      </c>
      <c r="B101" s="43" t="str">
        <f>IF(IFERROR(INDEX('Annex 1 LV, HV and UMS charges'!$B$12:$B$45,MATCH($A101,'Annex 1 LV, HV and UMS charges'!$A$12:$A$310,0)),INDEX('Annex 4 LDNO charges'!$B$14:$B$203,MATCH($A101,'Annex 4 LDNO charges'!$A$14:$A$203,0)))=0,"",IFERROR(INDEX('Annex 1 LV, HV and UMS charges'!$B$12:$B$45,MATCH($A101,'Annex 1 LV, HV and UMS charges'!$A$12:$A$310,0)),INDEX('Annex 4 LDNO charges'!$B$14:$B$203,MATCH($A101,'Annex 4 LDNO charges'!$A$14:$A$203,0))))</f>
        <v/>
      </c>
      <c r="C101" s="137" t="s">
        <v>618</v>
      </c>
      <c r="D101" s="154"/>
      <c r="E101" s="153">
        <v>-0.02</v>
      </c>
    </row>
    <row r="102" spans="1:5" ht="24.95" customHeight="1" x14ac:dyDescent="0.2">
      <c r="A102" s="138" t="s">
        <v>664</v>
      </c>
      <c r="B102" s="43" t="str">
        <f>IF(IFERROR(INDEX('Annex 1 LV, HV and UMS charges'!$B$12:$B$45,MATCH($A102,'Annex 1 LV, HV and UMS charges'!$A$12:$A$310,0)),INDEX('Annex 4 LDNO charges'!$B$14:$B$203,MATCH($A102,'Annex 4 LDNO charges'!$A$14:$A$203,0)))=0,"",IFERROR(INDEX('Annex 1 LV, HV and UMS charges'!$B$12:$B$45,MATCH($A102,'Annex 1 LV, HV and UMS charges'!$A$12:$A$310,0)),INDEX('Annex 4 LDNO charges'!$B$14:$B$203,MATCH($A102,'Annex 4 LDNO charges'!$A$14:$A$203,0))))</f>
        <v/>
      </c>
      <c r="C102" s="137" t="s">
        <v>618</v>
      </c>
      <c r="D102" s="154"/>
      <c r="E102" s="153">
        <v>-0.02</v>
      </c>
    </row>
    <row r="103" spans="1:5" ht="24.95" customHeight="1" x14ac:dyDescent="0.2">
      <c r="A103" s="138" t="s">
        <v>665</v>
      </c>
      <c r="B103" s="43" t="str">
        <f>IF(IFERROR(INDEX('Annex 1 LV, HV and UMS charges'!$B$12:$B$45,MATCH($A103,'Annex 1 LV, HV and UMS charges'!$A$12:$A$310,0)),INDEX('Annex 4 LDNO charges'!$B$14:$B$203,MATCH($A103,'Annex 4 LDNO charges'!$A$14:$A$203,0)))=0,"",IFERROR(INDEX('Annex 1 LV, HV and UMS charges'!$B$12:$B$45,MATCH($A103,'Annex 1 LV, HV and UMS charges'!$A$12:$A$310,0)),INDEX('Annex 4 LDNO charges'!$B$14:$B$203,MATCH($A103,'Annex 4 LDNO charges'!$A$14:$A$203,0))))</f>
        <v/>
      </c>
      <c r="C103" s="137" t="s">
        <v>618</v>
      </c>
      <c r="D103" s="154"/>
      <c r="E103" s="153">
        <v>-0.02</v>
      </c>
    </row>
    <row r="104" spans="1:5" ht="24.95" customHeight="1" x14ac:dyDescent="0.2">
      <c r="A104" s="138" t="s">
        <v>666</v>
      </c>
      <c r="B104" s="43" t="str">
        <f>IF(IFERROR(INDEX('Annex 1 LV, HV and UMS charges'!$B$12:$B$45,MATCH($A104,'Annex 1 LV, HV and UMS charges'!$A$12:$A$310,0)),INDEX('Annex 4 LDNO charges'!$B$14:$B$203,MATCH($A104,'Annex 4 LDNO charges'!$A$14:$A$203,0)))=0,"",IFERROR(INDEX('Annex 1 LV, HV and UMS charges'!$B$12:$B$45,MATCH($A104,'Annex 1 LV, HV and UMS charges'!$A$12:$A$310,0)),INDEX('Annex 4 LDNO charges'!$B$14:$B$203,MATCH($A104,'Annex 4 LDNO charges'!$A$14:$A$203,0))))</f>
        <v/>
      </c>
      <c r="C104" s="137" t="s">
        <v>618</v>
      </c>
      <c r="D104" s="154"/>
      <c r="E104" s="153">
        <v>-0.02</v>
      </c>
    </row>
    <row r="105" spans="1:5" ht="24.95" customHeight="1" x14ac:dyDescent="0.2">
      <c r="A105" s="138" t="s">
        <v>667</v>
      </c>
      <c r="B105" s="43" t="str">
        <f>IF(IFERROR(INDEX('Annex 1 LV, HV and UMS charges'!$B$12:$B$45,MATCH($A105,'Annex 1 LV, HV and UMS charges'!$A$12:$A$310,0)),INDEX('Annex 4 LDNO charges'!$B$14:$B$203,MATCH($A105,'Annex 4 LDNO charges'!$A$14:$A$203,0)))=0,"",IFERROR(INDEX('Annex 1 LV, HV and UMS charges'!$B$12:$B$45,MATCH($A105,'Annex 1 LV, HV and UMS charges'!$A$12:$A$310,0)),INDEX('Annex 4 LDNO charges'!$B$14:$B$203,MATCH($A105,'Annex 4 LDNO charges'!$A$14:$A$203,0))))</f>
        <v/>
      </c>
      <c r="C105" s="137" t="s">
        <v>618</v>
      </c>
      <c r="D105" s="154"/>
      <c r="E105" s="153">
        <v>-0.02</v>
      </c>
    </row>
    <row r="106" spans="1:5" ht="24.95" customHeight="1" x14ac:dyDescent="0.2">
      <c r="A106" s="138" t="s">
        <v>567</v>
      </c>
      <c r="B106" s="43" t="str">
        <f>IF(IFERROR(INDEX('Annex 1 LV, HV and UMS charges'!$B$12:$B$45,MATCH($A106,'Annex 1 LV, HV and UMS charges'!$A$12:$A$310,0)),INDEX('Annex 4 LDNO charges'!$B$14:$B$203,MATCH($A106,'Annex 4 LDNO charges'!$A$14:$A$203,0)))=0,"",IFERROR(INDEX('Annex 1 LV, HV and UMS charges'!$B$12:$B$45,MATCH($A106,'Annex 1 LV, HV and UMS charges'!$A$12:$A$310,0)),INDEX('Annex 4 LDNO charges'!$B$14:$B$203,MATCH($A106,'Annex 4 LDNO charges'!$A$14:$A$203,0))))</f>
        <v/>
      </c>
      <c r="C106" s="137">
        <v>0</v>
      </c>
      <c r="D106" s="154"/>
      <c r="E106" s="153">
        <v>-0.02</v>
      </c>
    </row>
    <row r="107" spans="1:5" ht="24.95" customHeight="1" x14ac:dyDescent="0.2">
      <c r="A107" s="138" t="s">
        <v>568</v>
      </c>
      <c r="B107" s="43" t="str">
        <f>IF(IFERROR(INDEX('Annex 1 LV, HV and UMS charges'!$B$12:$B$45,MATCH($A107,'Annex 1 LV, HV and UMS charges'!$A$12:$A$310,0)),INDEX('Annex 4 LDNO charges'!$B$14:$B$203,MATCH($A107,'Annex 4 LDNO charges'!$A$14:$A$203,0)))=0,"",IFERROR(INDEX('Annex 1 LV, HV and UMS charges'!$B$12:$B$45,MATCH($A107,'Annex 1 LV, HV and UMS charges'!$A$12:$A$310,0)),INDEX('Annex 4 LDNO charges'!$B$14:$B$203,MATCH($A107,'Annex 4 LDNO charges'!$A$14:$A$203,0))))</f>
        <v/>
      </c>
      <c r="C107" s="137">
        <v>0</v>
      </c>
      <c r="D107" s="154"/>
      <c r="E107" s="153">
        <v>-0.02</v>
      </c>
    </row>
    <row r="108" spans="1:5" ht="24.95" customHeight="1" x14ac:dyDescent="0.2">
      <c r="A108" s="138" t="s">
        <v>569</v>
      </c>
      <c r="B108" s="43" t="str">
        <f>IF(IFERROR(INDEX('Annex 1 LV, HV and UMS charges'!$B$12:$B$45,MATCH($A108,'Annex 1 LV, HV and UMS charges'!$A$12:$A$310,0)),INDEX('Annex 4 LDNO charges'!$B$14:$B$203,MATCH($A108,'Annex 4 LDNO charges'!$A$14:$A$203,0)))=0,"",IFERROR(INDEX('Annex 1 LV, HV and UMS charges'!$B$12:$B$45,MATCH($A108,'Annex 1 LV, HV and UMS charges'!$A$12:$A$310,0)),INDEX('Annex 4 LDNO charges'!$B$14:$B$203,MATCH($A108,'Annex 4 LDNO charges'!$A$14:$A$203,0))))</f>
        <v/>
      </c>
      <c r="C108" s="137">
        <v>0</v>
      </c>
      <c r="D108" s="154"/>
      <c r="E108" s="153">
        <v>-0.02</v>
      </c>
    </row>
    <row r="109" spans="1:5" ht="24.95" customHeight="1" x14ac:dyDescent="0.2">
      <c r="A109" s="138" t="s">
        <v>570</v>
      </c>
      <c r="B109" s="43" t="str">
        <f>IF(IFERROR(INDEX('Annex 1 LV, HV and UMS charges'!$B$12:$B$45,MATCH($A109,'Annex 1 LV, HV and UMS charges'!$A$12:$A$310,0)),INDEX('Annex 4 LDNO charges'!$B$14:$B$203,MATCH($A109,'Annex 4 LDNO charges'!$A$14:$A$203,0)))=0,"",IFERROR(INDEX('Annex 1 LV, HV and UMS charges'!$B$12:$B$45,MATCH($A109,'Annex 1 LV, HV and UMS charges'!$A$12:$A$310,0)),INDEX('Annex 4 LDNO charges'!$B$14:$B$203,MATCH($A109,'Annex 4 LDNO charges'!$A$14:$A$203,0))))</f>
        <v/>
      </c>
      <c r="C109" s="137">
        <v>0</v>
      </c>
      <c r="D109" s="154"/>
      <c r="E109" s="153">
        <v>-0.02</v>
      </c>
    </row>
    <row r="110" spans="1:5" ht="24.95" customHeight="1" x14ac:dyDescent="0.2">
      <c r="A110" s="138" t="s">
        <v>571</v>
      </c>
      <c r="B110" s="43" t="str">
        <f>IF(IFERROR(INDEX('Annex 1 LV, HV and UMS charges'!$B$12:$B$45,MATCH($A110,'Annex 1 LV, HV and UMS charges'!$A$12:$A$310,0)),INDEX('Annex 4 LDNO charges'!$B$14:$B$203,MATCH($A110,'Annex 4 LDNO charges'!$A$14:$A$203,0)))=0,"",IFERROR(INDEX('Annex 1 LV, HV and UMS charges'!$B$12:$B$45,MATCH($A110,'Annex 1 LV, HV and UMS charges'!$A$12:$A$310,0)),INDEX('Annex 4 LDNO charges'!$B$14:$B$203,MATCH($A110,'Annex 4 LDNO charges'!$A$14:$A$203,0))))</f>
        <v/>
      </c>
      <c r="C110" s="137">
        <v>0</v>
      </c>
      <c r="D110" s="154"/>
      <c r="E110" s="153">
        <v>-0.02</v>
      </c>
    </row>
    <row r="111" spans="1:5" ht="24.95" customHeight="1" x14ac:dyDescent="0.2">
      <c r="A111" s="138" t="s">
        <v>572</v>
      </c>
      <c r="B111" s="43" t="str">
        <f>IF(IFERROR(INDEX('Annex 1 LV, HV and UMS charges'!$B$12:$B$45,MATCH($A111,'Annex 1 LV, HV and UMS charges'!$A$12:$A$310,0)),INDEX('Annex 4 LDNO charges'!$B$14:$B$203,MATCH($A111,'Annex 4 LDNO charges'!$A$14:$A$203,0)))=0,"",IFERROR(INDEX('Annex 1 LV, HV and UMS charges'!$B$12:$B$45,MATCH($A111,'Annex 1 LV, HV and UMS charges'!$A$12:$A$310,0)),INDEX('Annex 4 LDNO charges'!$B$14:$B$203,MATCH($A111,'Annex 4 LDNO charges'!$A$14:$A$203,0))))</f>
        <v/>
      </c>
      <c r="C111" s="137">
        <v>0</v>
      </c>
      <c r="D111" s="154"/>
      <c r="E111" s="153">
        <v>-0.02</v>
      </c>
    </row>
    <row r="112" spans="1:5" ht="24.95" customHeight="1" x14ac:dyDescent="0.2">
      <c r="A112" s="138" t="s">
        <v>573</v>
      </c>
      <c r="B112" s="43" t="str">
        <f>IF(IFERROR(INDEX('Annex 1 LV, HV and UMS charges'!$B$12:$B$45,MATCH($A112,'Annex 1 LV, HV and UMS charges'!$A$12:$A$310,0)),INDEX('Annex 4 LDNO charges'!$B$14:$B$203,MATCH($A112,'Annex 4 LDNO charges'!$A$14:$A$203,0)))=0,"",IFERROR(INDEX('Annex 1 LV, HV and UMS charges'!$B$12:$B$45,MATCH($A112,'Annex 1 LV, HV and UMS charges'!$A$12:$A$310,0)),INDEX('Annex 4 LDNO charges'!$B$14:$B$203,MATCH($A112,'Annex 4 LDNO charges'!$A$14:$A$203,0))))</f>
        <v/>
      </c>
      <c r="C112" s="137">
        <v>0</v>
      </c>
      <c r="D112" s="154"/>
      <c r="E112" s="153">
        <v>-0.02</v>
      </c>
    </row>
    <row r="113" spans="1:5" ht="24.95" customHeight="1" x14ac:dyDescent="0.2">
      <c r="A113" s="138" t="s">
        <v>574</v>
      </c>
      <c r="B113" s="43" t="str">
        <f>IF(IFERROR(INDEX('Annex 1 LV, HV and UMS charges'!$B$12:$B$45,MATCH($A113,'Annex 1 LV, HV and UMS charges'!$A$12:$A$310,0)),INDEX('Annex 4 LDNO charges'!$B$14:$B$203,MATCH($A113,'Annex 4 LDNO charges'!$A$14:$A$203,0)))=0,"",IFERROR(INDEX('Annex 1 LV, HV and UMS charges'!$B$12:$B$45,MATCH($A113,'Annex 1 LV, HV and UMS charges'!$A$12:$A$310,0)),INDEX('Annex 4 LDNO charges'!$B$14:$B$203,MATCH($A113,'Annex 4 LDNO charges'!$A$14:$A$203,0))))</f>
        <v/>
      </c>
      <c r="C113" s="137">
        <v>0</v>
      </c>
      <c r="D113" s="154"/>
      <c r="E113" s="153">
        <v>-0.02</v>
      </c>
    </row>
    <row r="114" spans="1:5" ht="24.95" customHeight="1" x14ac:dyDescent="0.2">
      <c r="A114" s="138" t="s">
        <v>575</v>
      </c>
      <c r="B114" s="43" t="str">
        <f>IF(IFERROR(INDEX('Annex 1 LV, HV and UMS charges'!$B$12:$B$45,MATCH($A114,'Annex 1 LV, HV and UMS charges'!$A$12:$A$310,0)),INDEX('Annex 4 LDNO charges'!$B$14:$B$203,MATCH($A114,'Annex 4 LDNO charges'!$A$14:$A$203,0)))=0,"",IFERROR(INDEX('Annex 1 LV, HV and UMS charges'!$B$12:$B$45,MATCH($A114,'Annex 1 LV, HV and UMS charges'!$A$12:$A$310,0)),INDEX('Annex 4 LDNO charges'!$B$14:$B$203,MATCH($A114,'Annex 4 LDNO charges'!$A$14:$A$203,0))))</f>
        <v/>
      </c>
      <c r="C114" s="137">
        <v>0</v>
      </c>
      <c r="D114" s="154"/>
      <c r="E114" s="153">
        <v>-0.02</v>
      </c>
    </row>
    <row r="115" spans="1:5" ht="24.95" customHeight="1" x14ac:dyDescent="0.2">
      <c r="A115" s="138" t="s">
        <v>576</v>
      </c>
      <c r="B115" s="43" t="str">
        <f>IF(IFERROR(INDEX('Annex 1 LV, HV and UMS charges'!$B$12:$B$45,MATCH($A115,'Annex 1 LV, HV and UMS charges'!$A$12:$A$310,0)),INDEX('Annex 4 LDNO charges'!$B$14:$B$203,MATCH($A115,'Annex 4 LDNO charges'!$A$14:$A$203,0)))=0,"",IFERROR(INDEX('Annex 1 LV, HV and UMS charges'!$B$12:$B$45,MATCH($A115,'Annex 1 LV, HV and UMS charges'!$A$12:$A$310,0)),INDEX('Annex 4 LDNO charges'!$B$14:$B$203,MATCH($A115,'Annex 4 LDNO charges'!$A$14:$A$203,0))))</f>
        <v/>
      </c>
      <c r="C115" s="137">
        <v>0</v>
      </c>
      <c r="D115" s="154"/>
      <c r="E115" s="153">
        <v>-0.02</v>
      </c>
    </row>
    <row r="116" spans="1:5" ht="24.95" customHeight="1" x14ac:dyDescent="0.2">
      <c r="A116" s="138" t="s">
        <v>577</v>
      </c>
      <c r="B116" s="43" t="str">
        <f>IF(IFERROR(INDEX('Annex 1 LV, HV and UMS charges'!$B$12:$B$45,MATCH($A116,'Annex 1 LV, HV and UMS charges'!$A$12:$A$310,0)),INDEX('Annex 4 LDNO charges'!$B$14:$B$203,MATCH($A116,'Annex 4 LDNO charges'!$A$14:$A$203,0)))=0,"",IFERROR(INDEX('Annex 1 LV, HV and UMS charges'!$B$12:$B$45,MATCH($A116,'Annex 1 LV, HV and UMS charges'!$A$12:$A$310,0)),INDEX('Annex 4 LDNO charges'!$B$14:$B$203,MATCH($A116,'Annex 4 LDNO charges'!$A$14:$A$203,0))))</f>
        <v/>
      </c>
      <c r="C116" s="137">
        <v>0</v>
      </c>
      <c r="D116" s="154"/>
      <c r="E116" s="153">
        <v>-0.02</v>
      </c>
    </row>
    <row r="117" spans="1:5" ht="24.95" customHeight="1" x14ac:dyDescent="0.2">
      <c r="A117" s="138" t="s">
        <v>578</v>
      </c>
      <c r="B117" s="43" t="str">
        <f>IF(IFERROR(INDEX('Annex 1 LV, HV and UMS charges'!$B$12:$B$45,MATCH($A117,'Annex 1 LV, HV and UMS charges'!$A$12:$A$310,0)),INDEX('Annex 4 LDNO charges'!$B$14:$B$203,MATCH($A117,'Annex 4 LDNO charges'!$A$14:$A$203,0)))=0,"",IFERROR(INDEX('Annex 1 LV, HV and UMS charges'!$B$12:$B$45,MATCH($A117,'Annex 1 LV, HV and UMS charges'!$A$12:$A$310,0)),INDEX('Annex 4 LDNO charges'!$B$14:$B$203,MATCH($A117,'Annex 4 LDNO charges'!$A$14:$A$203,0))))</f>
        <v/>
      </c>
      <c r="C117" s="137">
        <v>0</v>
      </c>
      <c r="D117" s="154"/>
      <c r="E117" s="153">
        <v>-0.02</v>
      </c>
    </row>
    <row r="118" spans="1:5" ht="24.95" customHeight="1" x14ac:dyDescent="0.2">
      <c r="A118" s="138" t="s">
        <v>579</v>
      </c>
      <c r="B118" s="43" t="str">
        <f>IF(IFERROR(INDEX('Annex 1 LV, HV and UMS charges'!$B$12:$B$45,MATCH($A118,'Annex 1 LV, HV and UMS charges'!$A$12:$A$310,0)),INDEX('Annex 4 LDNO charges'!$B$14:$B$203,MATCH($A118,'Annex 4 LDNO charges'!$A$14:$A$203,0)))=0,"",IFERROR(INDEX('Annex 1 LV, HV and UMS charges'!$B$12:$B$45,MATCH($A118,'Annex 1 LV, HV and UMS charges'!$A$12:$A$310,0)),INDEX('Annex 4 LDNO charges'!$B$14:$B$203,MATCH($A118,'Annex 4 LDNO charges'!$A$14:$A$203,0))))</f>
        <v/>
      </c>
      <c r="C118" s="137">
        <v>0</v>
      </c>
      <c r="D118" s="154"/>
      <c r="E118" s="153">
        <v>-0.02</v>
      </c>
    </row>
    <row r="119" spans="1:5" ht="24.95" customHeight="1" x14ac:dyDescent="0.2">
      <c r="A119" s="138" t="s">
        <v>580</v>
      </c>
      <c r="B119" s="43" t="str">
        <f>IF(IFERROR(INDEX('Annex 1 LV, HV and UMS charges'!$B$12:$B$45,MATCH($A119,'Annex 1 LV, HV and UMS charges'!$A$12:$A$310,0)),INDEX('Annex 4 LDNO charges'!$B$14:$B$203,MATCH($A119,'Annex 4 LDNO charges'!$A$14:$A$203,0)))=0,"",IFERROR(INDEX('Annex 1 LV, HV and UMS charges'!$B$12:$B$45,MATCH($A119,'Annex 1 LV, HV and UMS charges'!$A$12:$A$310,0)),INDEX('Annex 4 LDNO charges'!$B$14:$B$203,MATCH($A119,'Annex 4 LDNO charges'!$A$14:$A$203,0))))</f>
        <v/>
      </c>
      <c r="C119" s="137">
        <v>0</v>
      </c>
      <c r="D119" s="154"/>
      <c r="E119" s="153">
        <v>-0.02</v>
      </c>
    </row>
    <row r="120" spans="1:5" ht="24.95" customHeight="1" x14ac:dyDescent="0.2">
      <c r="A120" s="138" t="s">
        <v>581</v>
      </c>
      <c r="B120" s="43" t="str">
        <f>IF(IFERROR(INDEX('Annex 1 LV, HV and UMS charges'!$B$12:$B$45,MATCH($A120,'Annex 1 LV, HV and UMS charges'!$A$12:$A$310,0)),INDEX('Annex 4 LDNO charges'!$B$14:$B$203,MATCH($A120,'Annex 4 LDNO charges'!$A$14:$A$203,0)))=0,"",IFERROR(INDEX('Annex 1 LV, HV and UMS charges'!$B$12:$B$45,MATCH($A120,'Annex 1 LV, HV and UMS charges'!$A$12:$A$310,0)),INDEX('Annex 4 LDNO charges'!$B$14:$B$203,MATCH($A120,'Annex 4 LDNO charges'!$A$14:$A$203,0))))</f>
        <v/>
      </c>
      <c r="C120" s="137">
        <v>0</v>
      </c>
      <c r="D120" s="154"/>
      <c r="E120" s="153">
        <v>-0.02</v>
      </c>
    </row>
    <row r="121" spans="1:5" ht="24.95" customHeight="1" x14ac:dyDescent="0.2">
      <c r="A121" s="138" t="s">
        <v>668</v>
      </c>
      <c r="B121" s="43" t="str">
        <f>IF(IFERROR(INDEX('Annex 1 LV, HV and UMS charges'!$B$12:$B$45,MATCH($A121,'Annex 1 LV, HV and UMS charges'!$A$12:$A$310,0)),INDEX('Annex 4 LDNO charges'!$B$14:$B$203,MATCH($A121,'Annex 4 LDNO charges'!$A$14:$A$203,0)))=0,"",IFERROR(INDEX('Annex 1 LV, HV and UMS charges'!$B$12:$B$45,MATCH($A121,'Annex 1 LV, HV and UMS charges'!$A$12:$A$310,0)),INDEX('Annex 4 LDNO charges'!$B$14:$B$203,MATCH($A121,'Annex 4 LDNO charges'!$A$14:$A$203,0))))</f>
        <v/>
      </c>
      <c r="C121" s="152" t="s">
        <v>619</v>
      </c>
      <c r="D121" s="153">
        <v>0</v>
      </c>
      <c r="E121" s="153">
        <v>-0.02</v>
      </c>
    </row>
    <row r="122" spans="1:5" ht="24.95" customHeight="1" x14ac:dyDescent="0.2">
      <c r="A122" s="138" t="s">
        <v>669</v>
      </c>
      <c r="B122" s="43" t="str">
        <f>IF(IFERROR(INDEX('Annex 1 LV, HV and UMS charges'!$B$12:$B$45,MATCH($A122,'Annex 1 LV, HV and UMS charges'!$A$12:$A$310,0)),INDEX('Annex 4 LDNO charges'!$B$14:$B$203,MATCH($A122,'Annex 4 LDNO charges'!$A$14:$A$203,0)))=0,"",IFERROR(INDEX('Annex 1 LV, HV and UMS charges'!$B$12:$B$45,MATCH($A122,'Annex 1 LV, HV and UMS charges'!$A$12:$A$310,0)),INDEX('Annex 4 LDNO charges'!$B$14:$B$203,MATCH($A122,'Annex 4 LDNO charges'!$A$14:$A$203,0))))</f>
        <v/>
      </c>
      <c r="C122" s="137" t="s">
        <v>618</v>
      </c>
      <c r="D122" s="154"/>
      <c r="E122" s="153">
        <v>-0.02</v>
      </c>
    </row>
    <row r="123" spans="1:5" ht="24.95" customHeight="1" x14ac:dyDescent="0.2">
      <c r="A123" s="138" t="s">
        <v>670</v>
      </c>
      <c r="B123" s="43" t="str">
        <f>IF(IFERROR(INDEX('Annex 1 LV, HV and UMS charges'!$B$12:$B$45,MATCH($A123,'Annex 1 LV, HV and UMS charges'!$A$12:$A$310,0)),INDEX('Annex 4 LDNO charges'!$B$14:$B$203,MATCH($A123,'Annex 4 LDNO charges'!$A$14:$A$203,0)))=0,"",IFERROR(INDEX('Annex 1 LV, HV and UMS charges'!$B$12:$B$45,MATCH($A123,'Annex 1 LV, HV and UMS charges'!$A$12:$A$310,0)),INDEX('Annex 4 LDNO charges'!$B$14:$B$203,MATCH($A123,'Annex 4 LDNO charges'!$A$14:$A$203,0))))</f>
        <v/>
      </c>
      <c r="C123" s="137" t="s">
        <v>618</v>
      </c>
      <c r="D123" s="154"/>
      <c r="E123" s="153">
        <v>-0.02</v>
      </c>
    </row>
    <row r="124" spans="1:5" ht="24.95" customHeight="1" x14ac:dyDescent="0.2">
      <c r="A124" s="138" t="s">
        <v>671</v>
      </c>
      <c r="B124" s="43" t="str">
        <f>IF(IFERROR(INDEX('Annex 1 LV, HV and UMS charges'!$B$12:$B$45,MATCH($A124,'Annex 1 LV, HV and UMS charges'!$A$12:$A$310,0)),INDEX('Annex 4 LDNO charges'!$B$14:$B$203,MATCH($A124,'Annex 4 LDNO charges'!$A$14:$A$203,0)))=0,"",IFERROR(INDEX('Annex 1 LV, HV and UMS charges'!$B$12:$B$45,MATCH($A124,'Annex 1 LV, HV and UMS charges'!$A$12:$A$310,0)),INDEX('Annex 4 LDNO charges'!$B$14:$B$203,MATCH($A124,'Annex 4 LDNO charges'!$A$14:$A$203,0))))</f>
        <v/>
      </c>
      <c r="C124" s="137" t="s">
        <v>618</v>
      </c>
      <c r="D124" s="154"/>
      <c r="E124" s="153">
        <v>-0.02</v>
      </c>
    </row>
    <row r="125" spans="1:5" ht="24.95" customHeight="1" x14ac:dyDescent="0.2">
      <c r="A125" s="138" t="s">
        <v>672</v>
      </c>
      <c r="B125" s="43" t="str">
        <f>IF(IFERROR(INDEX('Annex 1 LV, HV and UMS charges'!$B$12:$B$45,MATCH($A125,'Annex 1 LV, HV and UMS charges'!$A$12:$A$310,0)),INDEX('Annex 4 LDNO charges'!$B$14:$B$203,MATCH($A125,'Annex 4 LDNO charges'!$A$14:$A$203,0)))=0,"",IFERROR(INDEX('Annex 1 LV, HV and UMS charges'!$B$12:$B$45,MATCH($A125,'Annex 1 LV, HV and UMS charges'!$A$12:$A$310,0)),INDEX('Annex 4 LDNO charges'!$B$14:$B$203,MATCH($A125,'Annex 4 LDNO charges'!$A$14:$A$203,0))))</f>
        <v/>
      </c>
      <c r="C125" s="137" t="s">
        <v>618</v>
      </c>
      <c r="D125" s="154"/>
      <c r="E125" s="153">
        <v>-0.02</v>
      </c>
    </row>
    <row r="126" spans="1:5" ht="24.95" customHeight="1" x14ac:dyDescent="0.2">
      <c r="A126" s="138" t="s">
        <v>673</v>
      </c>
      <c r="B126" s="43" t="str">
        <f>IF(IFERROR(INDEX('Annex 1 LV, HV and UMS charges'!$B$12:$B$45,MATCH($A126,'Annex 1 LV, HV and UMS charges'!$A$12:$A$310,0)),INDEX('Annex 4 LDNO charges'!$B$14:$B$203,MATCH($A126,'Annex 4 LDNO charges'!$A$14:$A$203,0)))=0,"",IFERROR(INDEX('Annex 1 LV, HV and UMS charges'!$B$12:$B$45,MATCH($A126,'Annex 1 LV, HV and UMS charges'!$A$12:$A$310,0)),INDEX('Annex 4 LDNO charges'!$B$14:$B$203,MATCH($A126,'Annex 4 LDNO charges'!$A$14:$A$203,0))))</f>
        <v/>
      </c>
      <c r="C126" s="137" t="s">
        <v>618</v>
      </c>
      <c r="D126" s="154"/>
      <c r="E126" s="153">
        <v>-0.02</v>
      </c>
    </row>
    <row r="127" spans="1:5" ht="24.95" customHeight="1" x14ac:dyDescent="0.2">
      <c r="A127" s="138" t="s">
        <v>552</v>
      </c>
      <c r="B127" s="43" t="str">
        <f>IF(IFERROR(INDEX('Annex 1 LV, HV and UMS charges'!$B$12:$B$45,MATCH($A127,'Annex 1 LV, HV and UMS charges'!$A$12:$A$310,0)),INDEX('Annex 4 LDNO charges'!$B$14:$B$203,MATCH($A127,'Annex 4 LDNO charges'!$A$14:$A$203,0)))=0,"",IFERROR(INDEX('Annex 1 LV, HV and UMS charges'!$B$12:$B$45,MATCH($A127,'Annex 1 LV, HV and UMS charges'!$A$12:$A$310,0)),INDEX('Annex 4 LDNO charges'!$B$14:$B$203,MATCH($A127,'Annex 4 LDNO charges'!$A$14:$A$203,0))))</f>
        <v/>
      </c>
      <c r="C127" s="137">
        <v>0</v>
      </c>
      <c r="D127" s="154"/>
      <c r="E127" s="153">
        <v>-0.02</v>
      </c>
    </row>
    <row r="128" spans="1:5" ht="24.95" customHeight="1" x14ac:dyDescent="0.2">
      <c r="A128" s="138" t="s">
        <v>553</v>
      </c>
      <c r="B128" s="43" t="str">
        <f>IF(IFERROR(INDEX('Annex 1 LV, HV and UMS charges'!$B$12:$B$45,MATCH($A128,'Annex 1 LV, HV and UMS charges'!$A$12:$A$310,0)),INDEX('Annex 4 LDNO charges'!$B$14:$B$203,MATCH($A128,'Annex 4 LDNO charges'!$A$14:$A$203,0)))=0,"",IFERROR(INDEX('Annex 1 LV, HV and UMS charges'!$B$12:$B$45,MATCH($A128,'Annex 1 LV, HV and UMS charges'!$A$12:$A$310,0)),INDEX('Annex 4 LDNO charges'!$B$14:$B$203,MATCH($A128,'Annex 4 LDNO charges'!$A$14:$A$203,0))))</f>
        <v/>
      </c>
      <c r="C128" s="137">
        <v>0</v>
      </c>
      <c r="D128" s="154"/>
      <c r="E128" s="153">
        <v>-0.02</v>
      </c>
    </row>
    <row r="129" spans="1:5" ht="24.95" customHeight="1" x14ac:dyDescent="0.2">
      <c r="A129" s="138" t="s">
        <v>554</v>
      </c>
      <c r="B129" s="43" t="str">
        <f>IF(IFERROR(INDEX('Annex 1 LV, HV and UMS charges'!$B$12:$B$45,MATCH($A129,'Annex 1 LV, HV and UMS charges'!$A$12:$A$310,0)),INDEX('Annex 4 LDNO charges'!$B$14:$B$203,MATCH($A129,'Annex 4 LDNO charges'!$A$14:$A$203,0)))=0,"",IFERROR(INDEX('Annex 1 LV, HV and UMS charges'!$B$12:$B$45,MATCH($A129,'Annex 1 LV, HV and UMS charges'!$A$12:$A$310,0)),INDEX('Annex 4 LDNO charges'!$B$14:$B$203,MATCH($A129,'Annex 4 LDNO charges'!$A$14:$A$203,0))))</f>
        <v/>
      </c>
      <c r="C129" s="137">
        <v>0</v>
      </c>
      <c r="D129" s="154"/>
      <c r="E129" s="153">
        <v>-0.02</v>
      </c>
    </row>
    <row r="130" spans="1:5" ht="24.95" customHeight="1" x14ac:dyDescent="0.2">
      <c r="A130" s="138" t="s">
        <v>555</v>
      </c>
      <c r="B130" s="43" t="str">
        <f>IF(IFERROR(INDEX('Annex 1 LV, HV and UMS charges'!$B$12:$B$45,MATCH($A130,'Annex 1 LV, HV and UMS charges'!$A$12:$A$310,0)),INDEX('Annex 4 LDNO charges'!$B$14:$B$203,MATCH($A130,'Annex 4 LDNO charges'!$A$14:$A$203,0)))=0,"",IFERROR(INDEX('Annex 1 LV, HV and UMS charges'!$B$12:$B$45,MATCH($A130,'Annex 1 LV, HV and UMS charges'!$A$12:$A$310,0)),INDEX('Annex 4 LDNO charges'!$B$14:$B$203,MATCH($A130,'Annex 4 LDNO charges'!$A$14:$A$203,0))))</f>
        <v/>
      </c>
      <c r="C130" s="137">
        <v>0</v>
      </c>
      <c r="D130" s="154"/>
      <c r="E130" s="153">
        <v>-0.02</v>
      </c>
    </row>
    <row r="131" spans="1:5" ht="24.95" customHeight="1" x14ac:dyDescent="0.2">
      <c r="A131" s="138" t="s">
        <v>556</v>
      </c>
      <c r="B131" s="43" t="str">
        <f>IF(IFERROR(INDEX('Annex 1 LV, HV and UMS charges'!$B$12:$B$45,MATCH($A131,'Annex 1 LV, HV and UMS charges'!$A$12:$A$310,0)),INDEX('Annex 4 LDNO charges'!$B$14:$B$203,MATCH($A131,'Annex 4 LDNO charges'!$A$14:$A$203,0)))=0,"",IFERROR(INDEX('Annex 1 LV, HV and UMS charges'!$B$12:$B$45,MATCH($A131,'Annex 1 LV, HV and UMS charges'!$A$12:$A$310,0)),INDEX('Annex 4 LDNO charges'!$B$14:$B$203,MATCH($A131,'Annex 4 LDNO charges'!$A$14:$A$203,0))))</f>
        <v/>
      </c>
      <c r="C131" s="137">
        <v>0</v>
      </c>
      <c r="D131" s="154"/>
      <c r="E131" s="153">
        <v>-0.02</v>
      </c>
    </row>
    <row r="132" spans="1:5" ht="24.95" customHeight="1" x14ac:dyDescent="0.2">
      <c r="A132" s="138" t="s">
        <v>557</v>
      </c>
      <c r="B132" s="43" t="str">
        <f>IF(IFERROR(INDEX('Annex 1 LV, HV and UMS charges'!$B$12:$B$45,MATCH($A132,'Annex 1 LV, HV and UMS charges'!$A$12:$A$310,0)),INDEX('Annex 4 LDNO charges'!$B$14:$B$203,MATCH($A132,'Annex 4 LDNO charges'!$A$14:$A$203,0)))=0,"",IFERROR(INDEX('Annex 1 LV, HV and UMS charges'!$B$12:$B$45,MATCH($A132,'Annex 1 LV, HV and UMS charges'!$A$12:$A$310,0)),INDEX('Annex 4 LDNO charges'!$B$14:$B$203,MATCH($A132,'Annex 4 LDNO charges'!$A$14:$A$203,0))))</f>
        <v/>
      </c>
      <c r="C132" s="137">
        <v>0</v>
      </c>
      <c r="D132" s="154"/>
      <c r="E132" s="153">
        <v>-0.02</v>
      </c>
    </row>
    <row r="133" spans="1:5" ht="24.95" customHeight="1" x14ac:dyDescent="0.2">
      <c r="A133" s="138" t="s">
        <v>558</v>
      </c>
      <c r="B133" s="43" t="str">
        <f>IF(IFERROR(INDEX('Annex 1 LV, HV and UMS charges'!$B$12:$B$45,MATCH($A133,'Annex 1 LV, HV and UMS charges'!$A$12:$A$310,0)),INDEX('Annex 4 LDNO charges'!$B$14:$B$203,MATCH($A133,'Annex 4 LDNO charges'!$A$14:$A$203,0)))=0,"",IFERROR(INDEX('Annex 1 LV, HV and UMS charges'!$B$12:$B$45,MATCH($A133,'Annex 1 LV, HV and UMS charges'!$A$12:$A$310,0)),INDEX('Annex 4 LDNO charges'!$B$14:$B$203,MATCH($A133,'Annex 4 LDNO charges'!$A$14:$A$203,0))))</f>
        <v/>
      </c>
      <c r="C133" s="137">
        <v>0</v>
      </c>
      <c r="D133" s="154"/>
      <c r="E133" s="153">
        <v>-0.02</v>
      </c>
    </row>
    <row r="134" spans="1:5" ht="24.95" customHeight="1" x14ac:dyDescent="0.2">
      <c r="A134" s="138" t="s">
        <v>559</v>
      </c>
      <c r="B134" s="43" t="str">
        <f>IF(IFERROR(INDEX('Annex 1 LV, HV and UMS charges'!$B$12:$B$45,MATCH($A134,'Annex 1 LV, HV and UMS charges'!$A$12:$A$310,0)),INDEX('Annex 4 LDNO charges'!$B$14:$B$203,MATCH($A134,'Annex 4 LDNO charges'!$A$14:$A$203,0)))=0,"",IFERROR(INDEX('Annex 1 LV, HV and UMS charges'!$B$12:$B$45,MATCH($A134,'Annex 1 LV, HV and UMS charges'!$A$12:$A$310,0)),INDEX('Annex 4 LDNO charges'!$B$14:$B$203,MATCH($A134,'Annex 4 LDNO charges'!$A$14:$A$203,0))))</f>
        <v/>
      </c>
      <c r="C134" s="137">
        <v>0</v>
      </c>
      <c r="D134" s="154"/>
      <c r="E134" s="153">
        <v>-0.02</v>
      </c>
    </row>
    <row r="135" spans="1:5" ht="24.95" customHeight="1" x14ac:dyDescent="0.2">
      <c r="A135" s="138" t="s">
        <v>560</v>
      </c>
      <c r="B135" s="43" t="str">
        <f>IF(IFERROR(INDEX('Annex 1 LV, HV and UMS charges'!$B$12:$B$45,MATCH($A135,'Annex 1 LV, HV and UMS charges'!$A$12:$A$310,0)),INDEX('Annex 4 LDNO charges'!$B$14:$B$203,MATCH($A135,'Annex 4 LDNO charges'!$A$14:$A$203,0)))=0,"",IFERROR(INDEX('Annex 1 LV, HV and UMS charges'!$B$12:$B$45,MATCH($A135,'Annex 1 LV, HV and UMS charges'!$A$12:$A$310,0)),INDEX('Annex 4 LDNO charges'!$B$14:$B$203,MATCH($A135,'Annex 4 LDNO charges'!$A$14:$A$203,0))))</f>
        <v/>
      </c>
      <c r="C135" s="137">
        <v>0</v>
      </c>
      <c r="D135" s="154"/>
      <c r="E135" s="153">
        <v>-0.02</v>
      </c>
    </row>
    <row r="136" spans="1:5" ht="24.95" customHeight="1" x14ac:dyDescent="0.2">
      <c r="A136" s="138" t="s">
        <v>561</v>
      </c>
      <c r="B136" s="43" t="str">
        <f>IF(IFERROR(INDEX('Annex 1 LV, HV and UMS charges'!$B$12:$B$45,MATCH($A136,'Annex 1 LV, HV and UMS charges'!$A$12:$A$310,0)),INDEX('Annex 4 LDNO charges'!$B$14:$B$203,MATCH($A136,'Annex 4 LDNO charges'!$A$14:$A$203,0)))=0,"",IFERROR(INDEX('Annex 1 LV, HV and UMS charges'!$B$12:$B$45,MATCH($A136,'Annex 1 LV, HV and UMS charges'!$A$12:$A$310,0)),INDEX('Annex 4 LDNO charges'!$B$14:$B$203,MATCH($A136,'Annex 4 LDNO charges'!$A$14:$A$203,0))))</f>
        <v/>
      </c>
      <c r="C136" s="137">
        <v>0</v>
      </c>
      <c r="D136" s="154"/>
      <c r="E136" s="153">
        <v>-0.02</v>
      </c>
    </row>
    <row r="137" spans="1:5" ht="24.95" customHeight="1" x14ac:dyDescent="0.2">
      <c r="A137" s="138" t="s">
        <v>562</v>
      </c>
      <c r="B137" s="43" t="str">
        <f>IF(IFERROR(INDEX('Annex 1 LV, HV and UMS charges'!$B$12:$B$45,MATCH($A137,'Annex 1 LV, HV and UMS charges'!$A$12:$A$310,0)),INDEX('Annex 4 LDNO charges'!$B$14:$B$203,MATCH($A137,'Annex 4 LDNO charges'!$A$14:$A$203,0)))=0,"",IFERROR(INDEX('Annex 1 LV, HV and UMS charges'!$B$12:$B$45,MATCH($A137,'Annex 1 LV, HV and UMS charges'!$A$12:$A$310,0)),INDEX('Annex 4 LDNO charges'!$B$14:$B$203,MATCH($A137,'Annex 4 LDNO charges'!$A$14:$A$203,0))))</f>
        <v/>
      </c>
      <c r="C137" s="137">
        <v>0</v>
      </c>
      <c r="D137" s="154"/>
      <c r="E137" s="153">
        <v>-0.02</v>
      </c>
    </row>
    <row r="138" spans="1:5" ht="24.95" customHeight="1" x14ac:dyDescent="0.2">
      <c r="A138" s="138" t="s">
        <v>563</v>
      </c>
      <c r="B138" s="43" t="str">
        <f>IF(IFERROR(INDEX('Annex 1 LV, HV and UMS charges'!$B$12:$B$45,MATCH($A138,'Annex 1 LV, HV and UMS charges'!$A$12:$A$310,0)),INDEX('Annex 4 LDNO charges'!$B$14:$B$203,MATCH($A138,'Annex 4 LDNO charges'!$A$14:$A$203,0)))=0,"",IFERROR(INDEX('Annex 1 LV, HV and UMS charges'!$B$12:$B$45,MATCH($A138,'Annex 1 LV, HV and UMS charges'!$A$12:$A$310,0)),INDEX('Annex 4 LDNO charges'!$B$14:$B$203,MATCH($A138,'Annex 4 LDNO charges'!$A$14:$A$203,0))))</f>
        <v/>
      </c>
      <c r="C138" s="137">
        <v>0</v>
      </c>
      <c r="D138" s="154"/>
      <c r="E138" s="153">
        <v>-0.02</v>
      </c>
    </row>
    <row r="139" spans="1:5" ht="24.95" customHeight="1" x14ac:dyDescent="0.2">
      <c r="A139" s="138" t="s">
        <v>564</v>
      </c>
      <c r="B139" s="43" t="str">
        <f>IF(IFERROR(INDEX('Annex 1 LV, HV and UMS charges'!$B$12:$B$45,MATCH($A139,'Annex 1 LV, HV and UMS charges'!$A$12:$A$310,0)),INDEX('Annex 4 LDNO charges'!$B$14:$B$203,MATCH($A139,'Annex 4 LDNO charges'!$A$14:$A$203,0)))=0,"",IFERROR(INDEX('Annex 1 LV, HV and UMS charges'!$B$12:$B$45,MATCH($A139,'Annex 1 LV, HV and UMS charges'!$A$12:$A$310,0)),INDEX('Annex 4 LDNO charges'!$B$14:$B$203,MATCH($A139,'Annex 4 LDNO charges'!$A$14:$A$203,0))))</f>
        <v/>
      </c>
      <c r="C139" s="137">
        <v>0</v>
      </c>
      <c r="D139" s="154"/>
      <c r="E139" s="153">
        <v>-0.02</v>
      </c>
    </row>
    <row r="140" spans="1:5" ht="24.95" customHeight="1" x14ac:dyDescent="0.2">
      <c r="A140" s="138" t="s">
        <v>565</v>
      </c>
      <c r="B140" s="43" t="str">
        <f>IF(IFERROR(INDEX('Annex 1 LV, HV and UMS charges'!$B$12:$B$45,MATCH($A140,'Annex 1 LV, HV and UMS charges'!$A$12:$A$310,0)),INDEX('Annex 4 LDNO charges'!$B$14:$B$203,MATCH($A140,'Annex 4 LDNO charges'!$A$14:$A$203,0)))=0,"",IFERROR(INDEX('Annex 1 LV, HV and UMS charges'!$B$12:$B$45,MATCH($A140,'Annex 1 LV, HV and UMS charges'!$A$12:$A$310,0)),INDEX('Annex 4 LDNO charges'!$B$14:$B$203,MATCH($A140,'Annex 4 LDNO charges'!$A$14:$A$203,0))))</f>
        <v/>
      </c>
      <c r="C140" s="137">
        <v>0</v>
      </c>
      <c r="D140" s="154"/>
      <c r="E140" s="153">
        <v>-0.02</v>
      </c>
    </row>
    <row r="141" spans="1:5" ht="24.95" customHeight="1" x14ac:dyDescent="0.2">
      <c r="A141" s="138" t="s">
        <v>566</v>
      </c>
      <c r="B141" s="43" t="str">
        <f>IF(IFERROR(INDEX('Annex 1 LV, HV and UMS charges'!$B$12:$B$45,MATCH($A141,'Annex 1 LV, HV and UMS charges'!$A$12:$A$310,0)),INDEX('Annex 4 LDNO charges'!$B$14:$B$203,MATCH($A141,'Annex 4 LDNO charges'!$A$14:$A$203,0)))=0,"",IFERROR(INDEX('Annex 1 LV, HV and UMS charges'!$B$12:$B$45,MATCH($A141,'Annex 1 LV, HV and UMS charges'!$A$12:$A$310,0)),INDEX('Annex 4 LDNO charges'!$B$14:$B$203,MATCH($A141,'Annex 4 LDNO charges'!$A$14:$A$203,0))))</f>
        <v/>
      </c>
      <c r="C141" s="137">
        <v>0</v>
      </c>
      <c r="D141" s="154"/>
      <c r="E141" s="153">
        <v>-0.02</v>
      </c>
    </row>
    <row r="142" spans="1:5" ht="24.95" customHeight="1" x14ac:dyDescent="0.2">
      <c r="A142" s="138" t="s">
        <v>674</v>
      </c>
      <c r="B142" s="43" t="str">
        <f>IF(IFERROR(INDEX('Annex 1 LV, HV and UMS charges'!$B$12:$B$45,MATCH($A142,'Annex 1 LV, HV and UMS charges'!$A$12:$A$310,0)),INDEX('Annex 4 LDNO charges'!$B$14:$B$203,MATCH($A142,'Annex 4 LDNO charges'!$A$14:$A$203,0)))=0,"",IFERROR(INDEX('Annex 1 LV, HV and UMS charges'!$B$12:$B$45,MATCH($A142,'Annex 1 LV, HV and UMS charges'!$A$12:$A$310,0)),INDEX('Annex 4 LDNO charges'!$B$14:$B$203,MATCH($A142,'Annex 4 LDNO charges'!$A$14:$A$203,0))))</f>
        <v/>
      </c>
      <c r="C142" s="152" t="s">
        <v>619</v>
      </c>
      <c r="D142" s="153">
        <v>0</v>
      </c>
      <c r="E142" s="153">
        <v>-0.02</v>
      </c>
    </row>
    <row r="143" spans="1:5" ht="24.95" customHeight="1" x14ac:dyDescent="0.2">
      <c r="A143" s="138" t="s">
        <v>675</v>
      </c>
      <c r="B143" s="43" t="str">
        <f>IF(IFERROR(INDEX('Annex 1 LV, HV and UMS charges'!$B$12:$B$45,MATCH($A143,'Annex 1 LV, HV and UMS charges'!$A$12:$A$310,0)),INDEX('Annex 4 LDNO charges'!$B$14:$B$203,MATCH($A143,'Annex 4 LDNO charges'!$A$14:$A$203,0)))=0,"",IFERROR(INDEX('Annex 1 LV, HV and UMS charges'!$B$12:$B$45,MATCH($A143,'Annex 1 LV, HV and UMS charges'!$A$12:$A$310,0)),INDEX('Annex 4 LDNO charges'!$B$14:$B$203,MATCH($A143,'Annex 4 LDNO charges'!$A$14:$A$203,0))))</f>
        <v/>
      </c>
      <c r="C143" s="137" t="s">
        <v>618</v>
      </c>
      <c r="D143" s="154"/>
      <c r="E143" s="153">
        <v>-0.02</v>
      </c>
    </row>
    <row r="144" spans="1:5" ht="24.95" customHeight="1" x14ac:dyDescent="0.2">
      <c r="A144" s="138" t="s">
        <v>676</v>
      </c>
      <c r="B144" s="43" t="str">
        <f>IF(IFERROR(INDEX('Annex 1 LV, HV and UMS charges'!$B$12:$B$45,MATCH($A144,'Annex 1 LV, HV and UMS charges'!$A$12:$A$310,0)),INDEX('Annex 4 LDNO charges'!$B$14:$B$203,MATCH($A144,'Annex 4 LDNO charges'!$A$14:$A$203,0)))=0,"",IFERROR(INDEX('Annex 1 LV, HV and UMS charges'!$B$12:$B$45,MATCH($A144,'Annex 1 LV, HV and UMS charges'!$A$12:$A$310,0)),INDEX('Annex 4 LDNO charges'!$B$14:$B$203,MATCH($A144,'Annex 4 LDNO charges'!$A$14:$A$203,0))))</f>
        <v/>
      </c>
      <c r="C144" s="137" t="s">
        <v>618</v>
      </c>
      <c r="D144" s="154"/>
      <c r="E144" s="153">
        <v>-0.02</v>
      </c>
    </row>
    <row r="145" spans="1:5" ht="24.95" customHeight="1" x14ac:dyDescent="0.2">
      <c r="A145" s="138" t="s">
        <v>677</v>
      </c>
      <c r="B145" s="43" t="str">
        <f>IF(IFERROR(INDEX('Annex 1 LV, HV and UMS charges'!$B$12:$B$45,MATCH($A145,'Annex 1 LV, HV and UMS charges'!$A$12:$A$310,0)),INDEX('Annex 4 LDNO charges'!$B$14:$B$203,MATCH($A145,'Annex 4 LDNO charges'!$A$14:$A$203,0)))=0,"",IFERROR(INDEX('Annex 1 LV, HV and UMS charges'!$B$12:$B$45,MATCH($A145,'Annex 1 LV, HV and UMS charges'!$A$12:$A$310,0)),INDEX('Annex 4 LDNO charges'!$B$14:$B$203,MATCH($A145,'Annex 4 LDNO charges'!$A$14:$A$203,0))))</f>
        <v/>
      </c>
      <c r="C145" s="137" t="s">
        <v>618</v>
      </c>
      <c r="D145" s="154"/>
      <c r="E145" s="153">
        <v>-0.02</v>
      </c>
    </row>
    <row r="146" spans="1:5" ht="24.95" customHeight="1" x14ac:dyDescent="0.2">
      <c r="A146" s="138" t="s">
        <v>678</v>
      </c>
      <c r="B146" s="43" t="str">
        <f>IF(IFERROR(INDEX('Annex 1 LV, HV and UMS charges'!$B$12:$B$45,MATCH($A146,'Annex 1 LV, HV and UMS charges'!$A$12:$A$310,0)),INDEX('Annex 4 LDNO charges'!$B$14:$B$203,MATCH($A146,'Annex 4 LDNO charges'!$A$14:$A$203,0)))=0,"",IFERROR(INDEX('Annex 1 LV, HV and UMS charges'!$B$12:$B$45,MATCH($A146,'Annex 1 LV, HV and UMS charges'!$A$12:$A$310,0)),INDEX('Annex 4 LDNO charges'!$B$14:$B$203,MATCH($A146,'Annex 4 LDNO charges'!$A$14:$A$203,0))))</f>
        <v/>
      </c>
      <c r="C146" s="137" t="s">
        <v>618</v>
      </c>
      <c r="D146" s="154"/>
      <c r="E146" s="153">
        <v>-0.02</v>
      </c>
    </row>
    <row r="147" spans="1:5" ht="24.95" customHeight="1" x14ac:dyDescent="0.2">
      <c r="A147" s="138" t="s">
        <v>679</v>
      </c>
      <c r="B147" s="43" t="str">
        <f>IF(IFERROR(INDEX('Annex 1 LV, HV and UMS charges'!$B$12:$B$45,MATCH($A147,'Annex 1 LV, HV and UMS charges'!$A$12:$A$310,0)),INDEX('Annex 4 LDNO charges'!$B$14:$B$203,MATCH($A147,'Annex 4 LDNO charges'!$A$14:$A$203,0)))=0,"",IFERROR(INDEX('Annex 1 LV, HV and UMS charges'!$B$12:$B$45,MATCH($A147,'Annex 1 LV, HV and UMS charges'!$A$12:$A$310,0)),INDEX('Annex 4 LDNO charges'!$B$14:$B$203,MATCH($A147,'Annex 4 LDNO charges'!$A$14:$A$203,0))))</f>
        <v/>
      </c>
      <c r="C147" s="137" t="s">
        <v>618</v>
      </c>
      <c r="D147" s="154"/>
      <c r="E147" s="153">
        <v>-0.02</v>
      </c>
    </row>
    <row r="148" spans="1:5" ht="24.95" customHeight="1" x14ac:dyDescent="0.2">
      <c r="A148" s="138" t="s">
        <v>537</v>
      </c>
      <c r="B148" s="43" t="str">
        <f>IF(IFERROR(INDEX('Annex 1 LV, HV and UMS charges'!$B$12:$B$45,MATCH($A148,'Annex 1 LV, HV and UMS charges'!$A$12:$A$310,0)),INDEX('Annex 4 LDNO charges'!$B$14:$B$203,MATCH($A148,'Annex 4 LDNO charges'!$A$14:$A$203,0)))=0,"",IFERROR(INDEX('Annex 1 LV, HV and UMS charges'!$B$12:$B$45,MATCH($A148,'Annex 1 LV, HV and UMS charges'!$A$12:$A$310,0)),INDEX('Annex 4 LDNO charges'!$B$14:$B$203,MATCH($A148,'Annex 4 LDNO charges'!$A$14:$A$203,0))))</f>
        <v/>
      </c>
      <c r="C148" s="137">
        <v>0</v>
      </c>
      <c r="D148" s="154"/>
      <c r="E148" s="153">
        <v>-0.02</v>
      </c>
    </row>
    <row r="149" spans="1:5" ht="24.95" customHeight="1" x14ac:dyDescent="0.2">
      <c r="A149" s="138" t="s">
        <v>538</v>
      </c>
      <c r="B149" s="43" t="str">
        <f>IF(IFERROR(INDEX('Annex 1 LV, HV and UMS charges'!$B$12:$B$45,MATCH($A149,'Annex 1 LV, HV and UMS charges'!$A$12:$A$310,0)),INDEX('Annex 4 LDNO charges'!$B$14:$B$203,MATCH($A149,'Annex 4 LDNO charges'!$A$14:$A$203,0)))=0,"",IFERROR(INDEX('Annex 1 LV, HV and UMS charges'!$B$12:$B$45,MATCH($A149,'Annex 1 LV, HV and UMS charges'!$A$12:$A$310,0)),INDEX('Annex 4 LDNO charges'!$B$14:$B$203,MATCH($A149,'Annex 4 LDNO charges'!$A$14:$A$203,0))))</f>
        <v/>
      </c>
      <c r="C149" s="137">
        <v>0</v>
      </c>
      <c r="D149" s="154"/>
      <c r="E149" s="153">
        <v>-0.02</v>
      </c>
    </row>
    <row r="150" spans="1:5" ht="24.95" customHeight="1" x14ac:dyDescent="0.2">
      <c r="A150" s="138" t="s">
        <v>539</v>
      </c>
      <c r="B150" s="43" t="str">
        <f>IF(IFERROR(INDEX('Annex 1 LV, HV and UMS charges'!$B$12:$B$45,MATCH($A150,'Annex 1 LV, HV and UMS charges'!$A$12:$A$310,0)),INDEX('Annex 4 LDNO charges'!$B$14:$B$203,MATCH($A150,'Annex 4 LDNO charges'!$A$14:$A$203,0)))=0,"",IFERROR(INDEX('Annex 1 LV, HV and UMS charges'!$B$12:$B$45,MATCH($A150,'Annex 1 LV, HV and UMS charges'!$A$12:$A$310,0)),INDEX('Annex 4 LDNO charges'!$B$14:$B$203,MATCH($A150,'Annex 4 LDNO charges'!$A$14:$A$203,0))))</f>
        <v/>
      </c>
      <c r="C150" s="137">
        <v>0</v>
      </c>
      <c r="D150" s="154"/>
      <c r="E150" s="153">
        <v>-0.02</v>
      </c>
    </row>
    <row r="151" spans="1:5" ht="24.95" customHeight="1" x14ac:dyDescent="0.2">
      <c r="A151" s="138" t="s">
        <v>540</v>
      </c>
      <c r="B151" s="43" t="str">
        <f>IF(IFERROR(INDEX('Annex 1 LV, HV and UMS charges'!$B$12:$B$45,MATCH($A151,'Annex 1 LV, HV and UMS charges'!$A$12:$A$310,0)),INDEX('Annex 4 LDNO charges'!$B$14:$B$203,MATCH($A151,'Annex 4 LDNO charges'!$A$14:$A$203,0)))=0,"",IFERROR(INDEX('Annex 1 LV, HV and UMS charges'!$B$12:$B$45,MATCH($A151,'Annex 1 LV, HV and UMS charges'!$A$12:$A$310,0)),INDEX('Annex 4 LDNO charges'!$B$14:$B$203,MATCH($A151,'Annex 4 LDNO charges'!$A$14:$A$203,0))))</f>
        <v/>
      </c>
      <c r="C151" s="137">
        <v>0</v>
      </c>
      <c r="D151" s="154"/>
      <c r="E151" s="153">
        <v>-0.02</v>
      </c>
    </row>
    <row r="152" spans="1:5" ht="24.95" customHeight="1" x14ac:dyDescent="0.2">
      <c r="A152" s="138" t="s">
        <v>541</v>
      </c>
      <c r="B152" s="43" t="str">
        <f>IF(IFERROR(INDEX('Annex 1 LV, HV and UMS charges'!$B$12:$B$45,MATCH($A152,'Annex 1 LV, HV and UMS charges'!$A$12:$A$310,0)),INDEX('Annex 4 LDNO charges'!$B$14:$B$203,MATCH($A152,'Annex 4 LDNO charges'!$A$14:$A$203,0)))=0,"",IFERROR(INDEX('Annex 1 LV, HV and UMS charges'!$B$12:$B$45,MATCH($A152,'Annex 1 LV, HV and UMS charges'!$A$12:$A$310,0)),INDEX('Annex 4 LDNO charges'!$B$14:$B$203,MATCH($A152,'Annex 4 LDNO charges'!$A$14:$A$203,0))))</f>
        <v/>
      </c>
      <c r="C152" s="137">
        <v>0</v>
      </c>
      <c r="D152" s="154"/>
      <c r="E152" s="153">
        <v>-0.02</v>
      </c>
    </row>
    <row r="153" spans="1:5" ht="24.95" customHeight="1" x14ac:dyDescent="0.2">
      <c r="A153" s="138" t="s">
        <v>542</v>
      </c>
      <c r="B153" s="43" t="str">
        <f>IF(IFERROR(INDEX('Annex 1 LV, HV and UMS charges'!$B$12:$B$45,MATCH($A153,'Annex 1 LV, HV and UMS charges'!$A$12:$A$310,0)),INDEX('Annex 4 LDNO charges'!$B$14:$B$203,MATCH($A153,'Annex 4 LDNO charges'!$A$14:$A$203,0)))=0,"",IFERROR(INDEX('Annex 1 LV, HV and UMS charges'!$B$12:$B$45,MATCH($A153,'Annex 1 LV, HV and UMS charges'!$A$12:$A$310,0)),INDEX('Annex 4 LDNO charges'!$B$14:$B$203,MATCH($A153,'Annex 4 LDNO charges'!$A$14:$A$203,0))))</f>
        <v/>
      </c>
      <c r="C153" s="137">
        <v>0</v>
      </c>
      <c r="D153" s="154"/>
      <c r="E153" s="153">
        <v>-0.02</v>
      </c>
    </row>
    <row r="154" spans="1:5" ht="24.95" customHeight="1" x14ac:dyDescent="0.2">
      <c r="A154" s="138" t="s">
        <v>543</v>
      </c>
      <c r="B154" s="43" t="str">
        <f>IF(IFERROR(INDEX('Annex 1 LV, HV and UMS charges'!$B$12:$B$45,MATCH($A154,'Annex 1 LV, HV and UMS charges'!$A$12:$A$310,0)),INDEX('Annex 4 LDNO charges'!$B$14:$B$203,MATCH($A154,'Annex 4 LDNO charges'!$A$14:$A$203,0)))=0,"",IFERROR(INDEX('Annex 1 LV, HV and UMS charges'!$B$12:$B$45,MATCH($A154,'Annex 1 LV, HV and UMS charges'!$A$12:$A$310,0)),INDEX('Annex 4 LDNO charges'!$B$14:$B$203,MATCH($A154,'Annex 4 LDNO charges'!$A$14:$A$203,0))))</f>
        <v/>
      </c>
      <c r="C154" s="137">
        <v>0</v>
      </c>
      <c r="D154" s="154"/>
      <c r="E154" s="153">
        <v>-0.02</v>
      </c>
    </row>
    <row r="155" spans="1:5" ht="24.95" customHeight="1" x14ac:dyDescent="0.2">
      <c r="A155" s="138" t="s">
        <v>544</v>
      </c>
      <c r="B155" s="43" t="str">
        <f>IF(IFERROR(INDEX('Annex 1 LV, HV and UMS charges'!$B$12:$B$45,MATCH($A155,'Annex 1 LV, HV and UMS charges'!$A$12:$A$310,0)),INDEX('Annex 4 LDNO charges'!$B$14:$B$203,MATCH($A155,'Annex 4 LDNO charges'!$A$14:$A$203,0)))=0,"",IFERROR(INDEX('Annex 1 LV, HV and UMS charges'!$B$12:$B$45,MATCH($A155,'Annex 1 LV, HV and UMS charges'!$A$12:$A$310,0)),INDEX('Annex 4 LDNO charges'!$B$14:$B$203,MATCH($A155,'Annex 4 LDNO charges'!$A$14:$A$203,0))))</f>
        <v/>
      </c>
      <c r="C155" s="137">
        <v>0</v>
      </c>
      <c r="D155" s="154"/>
      <c r="E155" s="153">
        <v>-0.02</v>
      </c>
    </row>
    <row r="156" spans="1:5" ht="24.95" customHeight="1" x14ac:dyDescent="0.2">
      <c r="A156" s="138" t="s">
        <v>545</v>
      </c>
      <c r="B156" s="43" t="str">
        <f>IF(IFERROR(INDEX('Annex 1 LV, HV and UMS charges'!$B$12:$B$45,MATCH($A156,'Annex 1 LV, HV and UMS charges'!$A$12:$A$310,0)),INDEX('Annex 4 LDNO charges'!$B$14:$B$203,MATCH($A156,'Annex 4 LDNO charges'!$A$14:$A$203,0)))=0,"",IFERROR(INDEX('Annex 1 LV, HV and UMS charges'!$B$12:$B$45,MATCH($A156,'Annex 1 LV, HV and UMS charges'!$A$12:$A$310,0)),INDEX('Annex 4 LDNO charges'!$B$14:$B$203,MATCH($A156,'Annex 4 LDNO charges'!$A$14:$A$203,0))))</f>
        <v/>
      </c>
      <c r="C156" s="137">
        <v>0</v>
      </c>
      <c r="D156" s="154"/>
      <c r="E156" s="153">
        <v>-0.02</v>
      </c>
    </row>
    <row r="157" spans="1:5" ht="24.95" customHeight="1" x14ac:dyDescent="0.2">
      <c r="A157" s="138" t="s">
        <v>546</v>
      </c>
      <c r="B157" s="43" t="str">
        <f>IF(IFERROR(INDEX('Annex 1 LV, HV and UMS charges'!$B$12:$B$45,MATCH($A157,'Annex 1 LV, HV and UMS charges'!$A$12:$A$310,0)),INDEX('Annex 4 LDNO charges'!$B$14:$B$203,MATCH($A157,'Annex 4 LDNO charges'!$A$14:$A$203,0)))=0,"",IFERROR(INDEX('Annex 1 LV, HV and UMS charges'!$B$12:$B$45,MATCH($A157,'Annex 1 LV, HV and UMS charges'!$A$12:$A$310,0)),INDEX('Annex 4 LDNO charges'!$B$14:$B$203,MATCH($A157,'Annex 4 LDNO charges'!$A$14:$A$203,0))))</f>
        <v/>
      </c>
      <c r="C157" s="137">
        <v>0</v>
      </c>
      <c r="D157" s="154"/>
      <c r="E157" s="153">
        <v>-0.02</v>
      </c>
    </row>
    <row r="158" spans="1:5" ht="24.95" customHeight="1" x14ac:dyDescent="0.2">
      <c r="A158" s="138" t="s">
        <v>547</v>
      </c>
      <c r="B158" s="43" t="str">
        <f>IF(IFERROR(INDEX('Annex 1 LV, HV and UMS charges'!$B$12:$B$45,MATCH($A158,'Annex 1 LV, HV and UMS charges'!$A$12:$A$310,0)),INDEX('Annex 4 LDNO charges'!$B$14:$B$203,MATCH($A158,'Annex 4 LDNO charges'!$A$14:$A$203,0)))=0,"",IFERROR(INDEX('Annex 1 LV, HV and UMS charges'!$B$12:$B$45,MATCH($A158,'Annex 1 LV, HV and UMS charges'!$A$12:$A$310,0)),INDEX('Annex 4 LDNO charges'!$B$14:$B$203,MATCH($A158,'Annex 4 LDNO charges'!$A$14:$A$203,0))))</f>
        <v/>
      </c>
      <c r="C158" s="137">
        <v>0</v>
      </c>
      <c r="D158" s="154"/>
      <c r="E158" s="153">
        <v>-0.02</v>
      </c>
    </row>
    <row r="159" spans="1:5" ht="24.95" customHeight="1" x14ac:dyDescent="0.2">
      <c r="A159" s="138" t="s">
        <v>548</v>
      </c>
      <c r="B159" s="43" t="str">
        <f>IF(IFERROR(INDEX('Annex 1 LV, HV and UMS charges'!$B$12:$B$45,MATCH($A159,'Annex 1 LV, HV and UMS charges'!$A$12:$A$310,0)),INDEX('Annex 4 LDNO charges'!$B$14:$B$203,MATCH($A159,'Annex 4 LDNO charges'!$A$14:$A$203,0)))=0,"",IFERROR(INDEX('Annex 1 LV, HV and UMS charges'!$B$12:$B$45,MATCH($A159,'Annex 1 LV, HV and UMS charges'!$A$12:$A$310,0)),INDEX('Annex 4 LDNO charges'!$B$14:$B$203,MATCH($A159,'Annex 4 LDNO charges'!$A$14:$A$203,0))))</f>
        <v/>
      </c>
      <c r="C159" s="137">
        <v>0</v>
      </c>
      <c r="D159" s="154"/>
      <c r="E159" s="153">
        <v>-0.02</v>
      </c>
    </row>
    <row r="160" spans="1:5" ht="24.95" customHeight="1" x14ac:dyDescent="0.2">
      <c r="A160" s="138" t="s">
        <v>549</v>
      </c>
      <c r="B160" s="43" t="str">
        <f>IF(IFERROR(INDEX('Annex 1 LV, HV and UMS charges'!$B$12:$B$45,MATCH($A160,'Annex 1 LV, HV and UMS charges'!$A$12:$A$310,0)),INDEX('Annex 4 LDNO charges'!$B$14:$B$203,MATCH($A160,'Annex 4 LDNO charges'!$A$14:$A$203,0)))=0,"",IFERROR(INDEX('Annex 1 LV, HV and UMS charges'!$B$12:$B$45,MATCH($A160,'Annex 1 LV, HV and UMS charges'!$A$12:$A$310,0)),INDEX('Annex 4 LDNO charges'!$B$14:$B$203,MATCH($A160,'Annex 4 LDNO charges'!$A$14:$A$203,0))))</f>
        <v/>
      </c>
      <c r="C160" s="137">
        <v>0</v>
      </c>
      <c r="D160" s="154"/>
      <c r="E160" s="153">
        <v>-0.02</v>
      </c>
    </row>
    <row r="161" spans="1:5" ht="24.95" customHeight="1" x14ac:dyDescent="0.2">
      <c r="A161" s="138" t="s">
        <v>550</v>
      </c>
      <c r="B161" s="43" t="str">
        <f>IF(IFERROR(INDEX('Annex 1 LV, HV and UMS charges'!$B$12:$B$45,MATCH($A161,'Annex 1 LV, HV and UMS charges'!$A$12:$A$310,0)),INDEX('Annex 4 LDNO charges'!$B$14:$B$203,MATCH($A161,'Annex 4 LDNO charges'!$A$14:$A$203,0)))=0,"",IFERROR(INDEX('Annex 1 LV, HV and UMS charges'!$B$12:$B$45,MATCH($A161,'Annex 1 LV, HV and UMS charges'!$A$12:$A$310,0)),INDEX('Annex 4 LDNO charges'!$B$14:$B$203,MATCH($A161,'Annex 4 LDNO charges'!$A$14:$A$203,0))))</f>
        <v/>
      </c>
      <c r="C161" s="137">
        <v>0</v>
      </c>
      <c r="D161" s="154"/>
      <c r="E161" s="153">
        <v>-0.02</v>
      </c>
    </row>
    <row r="162" spans="1:5" ht="24.95" customHeight="1" x14ac:dyDescent="0.2">
      <c r="A162" s="138" t="s">
        <v>551</v>
      </c>
      <c r="B162" s="43" t="str">
        <f>IF(IFERROR(INDEX('Annex 1 LV, HV and UMS charges'!$B$12:$B$45,MATCH($A162,'Annex 1 LV, HV and UMS charges'!$A$12:$A$310,0)),INDEX('Annex 4 LDNO charges'!$B$14:$B$203,MATCH($A162,'Annex 4 LDNO charges'!$A$14:$A$203,0)))=0,"",IFERROR(INDEX('Annex 1 LV, HV and UMS charges'!$B$12:$B$45,MATCH($A162,'Annex 1 LV, HV and UMS charges'!$A$12:$A$310,0)),INDEX('Annex 4 LDNO charges'!$B$14:$B$203,MATCH($A162,'Annex 4 LDNO charges'!$A$14:$A$203,0))))</f>
        <v/>
      </c>
      <c r="C162" s="137">
        <v>0</v>
      </c>
      <c r="D162" s="154"/>
      <c r="E162" s="153">
        <v>-0.02</v>
      </c>
    </row>
    <row r="163" spans="1:5" ht="24.95" customHeight="1" x14ac:dyDescent="0.2">
      <c r="A163" s="2" t="s">
        <v>718</v>
      </c>
      <c r="B163" s="2"/>
      <c r="D163" s="2"/>
    </row>
    <row r="164" spans="1:5" ht="24.95" customHeight="1" x14ac:dyDescent="0.2">
      <c r="A164" s="2" t="s">
        <v>719</v>
      </c>
      <c r="B164" s="2"/>
      <c r="D164" s="2"/>
    </row>
  </sheetData>
  <mergeCells count="2">
    <mergeCell ref="A2:E2"/>
    <mergeCell ref="B1:C1"/>
  </mergeCells>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&amp;LAnnex 7&amp;"Arial,Bold" &amp;"Arial,Regular"- Schedule of Charges to recover Excess Supplier of Last Resort pass-through costs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G762"/>
  <sheetViews>
    <sheetView zoomScale="85" zoomScaleNormal="85" zoomScaleSheetLayoutView="100" workbookViewId="0">
      <selection activeCell="A4" sqref="A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27</v>
      </c>
      <c r="B1" s="3"/>
      <c r="C1" s="2"/>
      <c r="E1" s="8"/>
      <c r="F1" s="4"/>
      <c r="G1" s="4"/>
    </row>
    <row r="2" spans="1:7" s="9" customFormat="1" ht="18" x14ac:dyDescent="0.2">
      <c r="A2" s="233" t="str">
        <f>Overview!B4&amp; " - Effective from "&amp;Overview!D4&amp;" - "&amp;Overview!E4&amp;" Nodal/Zonal charges"</f>
        <v>IDCSL  GSP B - Effective from 1 April 2025 - Final Nodal/Zonal charges</v>
      </c>
      <c r="B2" s="234"/>
      <c r="C2" s="234"/>
      <c r="D2" s="235"/>
    </row>
    <row r="3" spans="1:7" ht="60.75" customHeight="1" x14ac:dyDescent="0.2">
      <c r="A3" s="20" t="s">
        <v>746</v>
      </c>
      <c r="B3" s="20" t="s">
        <v>747</v>
      </c>
      <c r="C3" s="20" t="s">
        <v>748</v>
      </c>
      <c r="D3" s="20" t="s">
        <v>749</v>
      </c>
    </row>
    <row r="4" spans="1:7" ht="12.75" x14ac:dyDescent="0.2">
      <c r="A4" s="179"/>
      <c r="B4" s="180"/>
      <c r="C4" s="181"/>
      <c r="D4" s="181"/>
    </row>
    <row r="5" spans="1:7" ht="12.75" x14ac:dyDescent="0.2">
      <c r="A5" s="179"/>
      <c r="B5" s="180"/>
      <c r="C5" s="181"/>
      <c r="D5" s="181"/>
    </row>
    <row r="6" spans="1:7" ht="12.75" x14ac:dyDescent="0.2">
      <c r="A6" s="179"/>
      <c r="B6" s="180"/>
      <c r="C6" s="181"/>
      <c r="D6" s="181"/>
    </row>
    <row r="7" spans="1:7" ht="12.75" x14ac:dyDescent="0.2">
      <c r="A7" s="179"/>
      <c r="B7" s="180"/>
      <c r="C7" s="181"/>
      <c r="D7" s="181"/>
    </row>
    <row r="8" spans="1:7" ht="12.75" x14ac:dyDescent="0.2">
      <c r="A8" s="179"/>
      <c r="B8" s="180"/>
      <c r="C8" s="181"/>
      <c r="D8" s="181"/>
    </row>
    <row r="9" spans="1:7" ht="12.75" x14ac:dyDescent="0.2">
      <c r="A9" s="179"/>
      <c r="B9" s="180"/>
      <c r="C9" s="181"/>
      <c r="D9" s="181"/>
    </row>
    <row r="10" spans="1:7" ht="12.75" x14ac:dyDescent="0.2">
      <c r="A10" s="179"/>
      <c r="B10" s="180"/>
      <c r="C10" s="181"/>
      <c r="D10" s="181"/>
    </row>
    <row r="11" spans="1:7" ht="12.75" x14ac:dyDescent="0.2">
      <c r="A11" s="179"/>
      <c r="B11" s="180"/>
      <c r="C11" s="181"/>
      <c r="D11" s="181"/>
    </row>
    <row r="12" spans="1:7" ht="12.75" x14ac:dyDescent="0.2">
      <c r="A12" s="179"/>
      <c r="B12" s="180"/>
      <c r="C12" s="181"/>
      <c r="D12" s="181"/>
    </row>
    <row r="13" spans="1:7" ht="12.75" x14ac:dyDescent="0.2">
      <c r="A13" s="179"/>
      <c r="B13" s="180"/>
      <c r="C13" s="181"/>
      <c r="D13" s="181"/>
    </row>
    <row r="14" spans="1:7" ht="12.75" x14ac:dyDescent="0.2">
      <c r="A14" s="179"/>
      <c r="B14" s="180"/>
      <c r="C14" s="181"/>
      <c r="D14" s="181"/>
    </row>
    <row r="15" spans="1:7" ht="12.75" x14ac:dyDescent="0.2">
      <c r="A15" s="179"/>
      <c r="B15" s="180"/>
      <c r="C15" s="181"/>
      <c r="D15" s="181"/>
    </row>
    <row r="16" spans="1:7" ht="12.75" x14ac:dyDescent="0.2">
      <c r="A16" s="179"/>
      <c r="B16" s="180"/>
      <c r="C16" s="181"/>
      <c r="D16" s="181"/>
    </row>
    <row r="17" spans="1:4" ht="12.75" x14ac:dyDescent="0.2">
      <c r="A17" s="179"/>
      <c r="B17" s="180"/>
      <c r="C17" s="181"/>
      <c r="D17" s="181"/>
    </row>
    <row r="18" spans="1:4" ht="12.75" x14ac:dyDescent="0.2">
      <c r="A18" s="179"/>
      <c r="B18" s="180"/>
      <c r="C18" s="181"/>
      <c r="D18" s="181"/>
    </row>
    <row r="19" spans="1:4" ht="12.75" x14ac:dyDescent="0.2">
      <c r="A19" s="179"/>
      <c r="B19" s="180"/>
      <c r="C19" s="181"/>
      <c r="D19" s="181"/>
    </row>
    <row r="20" spans="1:4" ht="12.75" x14ac:dyDescent="0.2">
      <c r="A20" s="179"/>
      <c r="B20" s="180"/>
      <c r="C20" s="181"/>
      <c r="D20" s="181"/>
    </row>
    <row r="21" spans="1:4" ht="12.75" x14ac:dyDescent="0.2">
      <c r="A21" s="179"/>
      <c r="B21" s="180"/>
      <c r="C21" s="181"/>
      <c r="D21" s="181"/>
    </row>
    <row r="22" spans="1:4" ht="12.75" x14ac:dyDescent="0.2">
      <c r="A22" s="179"/>
      <c r="B22" s="180"/>
      <c r="C22" s="181"/>
      <c r="D22" s="181"/>
    </row>
    <row r="23" spans="1:4" ht="12.75" x14ac:dyDescent="0.2">
      <c r="A23" s="179"/>
      <c r="B23" s="180"/>
      <c r="C23" s="181"/>
      <c r="D23" s="181"/>
    </row>
    <row r="24" spans="1:4" ht="12.75" x14ac:dyDescent="0.2">
      <c r="A24" s="179"/>
      <c r="B24" s="180"/>
      <c r="C24" s="181"/>
      <c r="D24" s="181"/>
    </row>
    <row r="25" spans="1:4" ht="12.75" x14ac:dyDescent="0.2">
      <c r="A25" s="179"/>
      <c r="B25" s="180"/>
      <c r="C25" s="181"/>
      <c r="D25" s="181"/>
    </row>
    <row r="26" spans="1:4" ht="12.75" x14ac:dyDescent="0.2">
      <c r="A26" s="179"/>
      <c r="B26" s="180"/>
      <c r="C26" s="181"/>
      <c r="D26" s="181"/>
    </row>
    <row r="27" spans="1:4" ht="12.75" x14ac:dyDescent="0.2">
      <c r="A27" s="179"/>
      <c r="B27" s="180"/>
      <c r="C27" s="181"/>
      <c r="D27" s="181"/>
    </row>
    <row r="28" spans="1:4" ht="12.75" x14ac:dyDescent="0.2">
      <c r="A28" s="179"/>
      <c r="B28" s="180"/>
      <c r="C28" s="181"/>
      <c r="D28" s="181"/>
    </row>
    <row r="29" spans="1:4" ht="12.75" x14ac:dyDescent="0.2">
      <c r="A29" s="179"/>
      <c r="B29" s="180"/>
      <c r="C29" s="181"/>
      <c r="D29" s="181"/>
    </row>
    <row r="30" spans="1:4" ht="12.75" x14ac:dyDescent="0.2">
      <c r="A30" s="179"/>
      <c r="B30" s="180"/>
      <c r="C30" s="181"/>
      <c r="D30" s="181"/>
    </row>
    <row r="31" spans="1:4" ht="12.75" x14ac:dyDescent="0.2">
      <c r="A31" s="179"/>
      <c r="B31" s="180"/>
      <c r="C31" s="181"/>
      <c r="D31" s="181"/>
    </row>
    <row r="32" spans="1:4" ht="12.75" x14ac:dyDescent="0.2">
      <c r="A32" s="179"/>
      <c r="B32" s="180"/>
      <c r="C32" s="181"/>
      <c r="D32" s="181"/>
    </row>
    <row r="33" spans="1:4" ht="12.75" x14ac:dyDescent="0.2">
      <c r="A33" s="179"/>
      <c r="B33" s="180"/>
      <c r="C33" s="181"/>
      <c r="D33" s="181"/>
    </row>
    <row r="34" spans="1:4" ht="12.75" x14ac:dyDescent="0.2">
      <c r="A34" s="179"/>
      <c r="B34" s="180"/>
      <c r="C34" s="181"/>
      <c r="D34" s="181"/>
    </row>
    <row r="35" spans="1:4" ht="12.75" x14ac:dyDescent="0.2">
      <c r="A35" s="179"/>
      <c r="B35" s="180"/>
      <c r="C35" s="181"/>
      <c r="D35" s="181"/>
    </row>
    <row r="36" spans="1:4" ht="12.75" x14ac:dyDescent="0.2">
      <c r="A36" s="179"/>
      <c r="B36" s="180"/>
      <c r="C36" s="181"/>
      <c r="D36" s="181"/>
    </row>
    <row r="37" spans="1:4" ht="12.75" x14ac:dyDescent="0.2">
      <c r="A37" s="179"/>
      <c r="B37" s="180"/>
      <c r="C37" s="181"/>
      <c r="D37" s="181"/>
    </row>
    <row r="38" spans="1:4" ht="12.75" x14ac:dyDescent="0.2">
      <c r="A38" s="179"/>
      <c r="B38" s="180"/>
      <c r="C38" s="181"/>
      <c r="D38" s="181"/>
    </row>
    <row r="39" spans="1:4" ht="12.75" x14ac:dyDescent="0.2">
      <c r="A39" s="179"/>
      <c r="B39" s="180"/>
      <c r="C39" s="181"/>
      <c r="D39" s="181"/>
    </row>
    <row r="40" spans="1:4" ht="12.75" x14ac:dyDescent="0.2">
      <c r="A40" s="179"/>
      <c r="B40" s="180"/>
      <c r="C40" s="181"/>
      <c r="D40" s="181"/>
    </row>
    <row r="41" spans="1:4" ht="12.75" x14ac:dyDescent="0.2">
      <c r="A41" s="179"/>
      <c r="B41" s="180"/>
      <c r="C41" s="181"/>
      <c r="D41" s="181"/>
    </row>
    <row r="42" spans="1:4" ht="12.75" x14ac:dyDescent="0.2">
      <c r="A42" s="179"/>
      <c r="B42" s="180"/>
      <c r="C42" s="181"/>
      <c r="D42" s="181"/>
    </row>
    <row r="43" spans="1:4" ht="12.75" x14ac:dyDescent="0.2">
      <c r="A43" s="179"/>
      <c r="B43" s="180"/>
      <c r="C43" s="181"/>
      <c r="D43" s="181"/>
    </row>
    <row r="44" spans="1:4" ht="12.75" x14ac:dyDescent="0.2">
      <c r="A44" s="179"/>
      <c r="B44" s="180"/>
      <c r="C44" s="181"/>
      <c r="D44" s="181"/>
    </row>
    <row r="45" spans="1:4" ht="12.75" x14ac:dyDescent="0.2">
      <c r="A45" s="179"/>
      <c r="B45" s="180"/>
      <c r="C45" s="181"/>
      <c r="D45" s="181"/>
    </row>
    <row r="46" spans="1:4" ht="12.75" x14ac:dyDescent="0.2">
      <c r="A46" s="179"/>
      <c r="B46" s="180"/>
      <c r="C46" s="181"/>
      <c r="D46" s="181"/>
    </row>
    <row r="47" spans="1:4" ht="12.75" x14ac:dyDescent="0.2">
      <c r="A47" s="179"/>
      <c r="B47" s="180"/>
      <c r="C47" s="181"/>
      <c r="D47" s="181"/>
    </row>
    <row r="48" spans="1:4" ht="12.75" x14ac:dyDescent="0.2">
      <c r="A48" s="179"/>
      <c r="B48" s="180"/>
      <c r="C48" s="181"/>
      <c r="D48" s="181"/>
    </row>
    <row r="49" spans="1:4" ht="12.75" x14ac:dyDescent="0.2">
      <c r="A49" s="179"/>
      <c r="B49" s="180"/>
      <c r="C49" s="181"/>
      <c r="D49" s="181"/>
    </row>
    <row r="50" spans="1:4" ht="12.75" x14ac:dyDescent="0.2">
      <c r="A50" s="179"/>
      <c r="B50" s="180"/>
      <c r="C50" s="181"/>
      <c r="D50" s="181"/>
    </row>
    <row r="51" spans="1:4" ht="12.75" x14ac:dyDescent="0.2">
      <c r="A51" s="179"/>
      <c r="B51" s="180"/>
      <c r="C51" s="181"/>
      <c r="D51" s="181"/>
    </row>
    <row r="52" spans="1:4" ht="12.75" x14ac:dyDescent="0.2">
      <c r="A52" s="179"/>
      <c r="B52" s="180"/>
      <c r="C52" s="181"/>
      <c r="D52" s="181"/>
    </row>
    <row r="53" spans="1:4" ht="12.75" x14ac:dyDescent="0.2">
      <c r="A53" s="179"/>
      <c r="B53" s="180"/>
      <c r="C53" s="181"/>
      <c r="D53" s="181"/>
    </row>
    <row r="54" spans="1:4" ht="12.75" x14ac:dyDescent="0.2">
      <c r="A54" s="179"/>
      <c r="B54" s="180"/>
      <c r="C54" s="181"/>
      <c r="D54" s="181"/>
    </row>
    <row r="55" spans="1:4" ht="12.75" x14ac:dyDescent="0.2">
      <c r="A55" s="179"/>
      <c r="B55" s="180"/>
      <c r="C55" s="181"/>
      <c r="D55" s="181"/>
    </row>
    <row r="56" spans="1:4" ht="12.75" x14ac:dyDescent="0.2">
      <c r="A56" s="179"/>
      <c r="B56" s="180"/>
      <c r="C56" s="181"/>
      <c r="D56" s="181"/>
    </row>
    <row r="57" spans="1:4" ht="12.75" x14ac:dyDescent="0.2">
      <c r="A57" s="179"/>
      <c r="B57" s="180"/>
      <c r="C57" s="181"/>
      <c r="D57" s="181"/>
    </row>
    <row r="58" spans="1:4" ht="12.75" x14ac:dyDescent="0.2">
      <c r="A58" s="179"/>
      <c r="B58" s="180"/>
      <c r="C58" s="181"/>
      <c r="D58" s="181"/>
    </row>
    <row r="59" spans="1:4" ht="12.75" x14ac:dyDescent="0.2">
      <c r="A59" s="179"/>
      <c r="B59" s="180"/>
      <c r="C59" s="181"/>
      <c r="D59" s="181"/>
    </row>
    <row r="60" spans="1:4" ht="12.75" x14ac:dyDescent="0.2">
      <c r="A60" s="179"/>
      <c r="B60" s="180"/>
      <c r="C60" s="181"/>
      <c r="D60" s="181"/>
    </row>
    <row r="61" spans="1:4" ht="12.75" x14ac:dyDescent="0.2">
      <c r="A61" s="179"/>
      <c r="B61" s="180"/>
      <c r="C61" s="181"/>
      <c r="D61" s="181"/>
    </row>
    <row r="62" spans="1:4" ht="12.75" x14ac:dyDescent="0.2">
      <c r="A62" s="179"/>
      <c r="B62" s="180"/>
      <c r="C62" s="181"/>
      <c r="D62" s="181"/>
    </row>
    <row r="63" spans="1:4" ht="12.75" x14ac:dyDescent="0.2">
      <c r="A63" s="179"/>
      <c r="B63" s="180"/>
      <c r="C63" s="181"/>
      <c r="D63" s="181"/>
    </row>
    <row r="64" spans="1:4" ht="12.75" x14ac:dyDescent="0.2">
      <c r="A64" s="179"/>
      <c r="B64" s="180"/>
      <c r="C64" s="181"/>
      <c r="D64" s="181"/>
    </row>
    <row r="65" spans="1:4" ht="12.75" x14ac:dyDescent="0.2">
      <c r="A65" s="179"/>
      <c r="B65" s="180"/>
      <c r="C65" s="181"/>
      <c r="D65" s="181"/>
    </row>
    <row r="66" spans="1:4" ht="12.75" x14ac:dyDescent="0.2">
      <c r="A66" s="179"/>
      <c r="B66" s="180"/>
      <c r="C66" s="181"/>
      <c r="D66" s="181"/>
    </row>
    <row r="67" spans="1:4" ht="12.75" x14ac:dyDescent="0.2">
      <c r="A67" s="179"/>
      <c r="B67" s="180"/>
      <c r="C67" s="181"/>
      <c r="D67" s="181"/>
    </row>
    <row r="68" spans="1:4" ht="12.75" x14ac:dyDescent="0.2">
      <c r="A68" s="179"/>
      <c r="B68" s="180"/>
      <c r="C68" s="181"/>
      <c r="D68" s="181"/>
    </row>
    <row r="69" spans="1:4" ht="12.75" x14ac:dyDescent="0.2">
      <c r="A69" s="179"/>
      <c r="B69" s="180"/>
      <c r="C69" s="181"/>
      <c r="D69" s="181"/>
    </row>
    <row r="70" spans="1:4" ht="12.75" x14ac:dyDescent="0.2">
      <c r="A70" s="179"/>
      <c r="B70" s="180"/>
      <c r="C70" s="181"/>
      <c r="D70" s="181"/>
    </row>
    <row r="71" spans="1:4" ht="12.75" x14ac:dyDescent="0.2">
      <c r="A71" s="179"/>
      <c r="B71" s="180"/>
      <c r="C71" s="181"/>
      <c r="D71" s="181"/>
    </row>
    <row r="72" spans="1:4" ht="12.75" x14ac:dyDescent="0.2">
      <c r="A72" s="179"/>
      <c r="B72" s="180"/>
      <c r="C72" s="181"/>
      <c r="D72" s="181"/>
    </row>
    <row r="73" spans="1:4" ht="12.75" x14ac:dyDescent="0.2">
      <c r="A73" s="179"/>
      <c r="B73" s="180"/>
      <c r="C73" s="181"/>
      <c r="D73" s="181"/>
    </row>
    <row r="74" spans="1:4" ht="12.75" x14ac:dyDescent="0.2">
      <c r="A74" s="179"/>
      <c r="B74" s="180"/>
      <c r="C74" s="181"/>
      <c r="D74" s="181"/>
    </row>
    <row r="75" spans="1:4" ht="12.75" x14ac:dyDescent="0.2">
      <c r="A75" s="179"/>
      <c r="B75" s="180"/>
      <c r="C75" s="181"/>
      <c r="D75" s="181"/>
    </row>
    <row r="76" spans="1:4" ht="12.75" x14ac:dyDescent="0.2">
      <c r="A76" s="179"/>
      <c r="B76" s="180"/>
      <c r="C76" s="181"/>
      <c r="D76" s="181"/>
    </row>
    <row r="77" spans="1:4" ht="12.75" x14ac:dyDescent="0.2">
      <c r="A77" s="179"/>
      <c r="B77" s="180"/>
      <c r="C77" s="181"/>
      <c r="D77" s="181"/>
    </row>
    <row r="78" spans="1:4" ht="12.75" x14ac:dyDescent="0.2">
      <c r="A78" s="179"/>
      <c r="B78" s="180"/>
      <c r="C78" s="181"/>
      <c r="D78" s="181"/>
    </row>
    <row r="79" spans="1:4" ht="12.75" x14ac:dyDescent="0.2">
      <c r="A79" s="179"/>
      <c r="B79" s="180"/>
      <c r="C79" s="181"/>
      <c r="D79" s="181"/>
    </row>
    <row r="80" spans="1:4" ht="12.75" x14ac:dyDescent="0.2">
      <c r="A80" s="179"/>
      <c r="B80" s="180"/>
      <c r="C80" s="181"/>
      <c r="D80" s="181"/>
    </row>
    <row r="81" spans="1:4" ht="12.75" x14ac:dyDescent="0.2">
      <c r="A81" s="179"/>
      <c r="B81" s="180"/>
      <c r="C81" s="181"/>
      <c r="D81" s="181"/>
    </row>
    <row r="82" spans="1:4" ht="12.75" x14ac:dyDescent="0.2">
      <c r="A82" s="179"/>
      <c r="B82" s="180"/>
      <c r="C82" s="181"/>
      <c r="D82" s="181"/>
    </row>
    <row r="83" spans="1:4" ht="12.75" x14ac:dyDescent="0.2">
      <c r="A83" s="179"/>
      <c r="B83" s="180"/>
      <c r="C83" s="181"/>
      <c r="D83" s="181"/>
    </row>
    <row r="84" spans="1:4" ht="12.75" x14ac:dyDescent="0.2">
      <c r="A84" s="179"/>
      <c r="B84" s="180"/>
      <c r="C84" s="181"/>
      <c r="D84" s="181"/>
    </row>
    <row r="85" spans="1:4" ht="12.75" x14ac:dyDescent="0.2">
      <c r="A85" s="179"/>
      <c r="B85" s="180"/>
      <c r="C85" s="181"/>
      <c r="D85" s="181"/>
    </row>
    <row r="86" spans="1:4" ht="12.75" x14ac:dyDescent="0.2">
      <c r="A86" s="179"/>
      <c r="B86" s="180"/>
      <c r="C86" s="181"/>
      <c r="D86" s="181"/>
    </row>
    <row r="87" spans="1:4" ht="12.75" x14ac:dyDescent="0.2">
      <c r="A87" s="179"/>
      <c r="B87" s="180"/>
      <c r="C87" s="181"/>
      <c r="D87" s="181"/>
    </row>
    <row r="88" spans="1:4" ht="12.75" x14ac:dyDescent="0.2">
      <c r="A88" s="179"/>
      <c r="B88" s="180"/>
      <c r="C88" s="181"/>
      <c r="D88" s="181"/>
    </row>
    <row r="89" spans="1:4" ht="12.75" x14ac:dyDescent="0.2">
      <c r="A89" s="179"/>
      <c r="B89" s="180"/>
      <c r="C89" s="181"/>
      <c r="D89" s="181"/>
    </row>
    <row r="90" spans="1:4" ht="12.75" x14ac:dyDescent="0.2">
      <c r="A90" s="179"/>
      <c r="B90" s="180"/>
      <c r="C90" s="181"/>
      <c r="D90" s="181"/>
    </row>
    <row r="91" spans="1:4" ht="12.75" x14ac:dyDescent="0.2">
      <c r="A91" s="179"/>
      <c r="B91" s="180"/>
      <c r="C91" s="181"/>
      <c r="D91" s="181"/>
    </row>
    <row r="92" spans="1:4" ht="12.75" x14ac:dyDescent="0.2">
      <c r="A92" s="179"/>
      <c r="B92" s="180"/>
      <c r="C92" s="181"/>
      <c r="D92" s="181"/>
    </row>
    <row r="93" spans="1:4" ht="12.75" x14ac:dyDescent="0.2">
      <c r="A93" s="179"/>
      <c r="B93" s="180"/>
      <c r="C93" s="181"/>
      <c r="D93" s="181"/>
    </row>
    <row r="94" spans="1:4" ht="12.75" x14ac:dyDescent="0.2">
      <c r="A94" s="179"/>
      <c r="B94" s="180"/>
      <c r="C94" s="181"/>
      <c r="D94" s="181"/>
    </row>
    <row r="95" spans="1:4" ht="12.75" x14ac:dyDescent="0.2">
      <c r="A95" s="179"/>
      <c r="B95" s="180"/>
      <c r="C95" s="181"/>
      <c r="D95" s="181"/>
    </row>
    <row r="96" spans="1:4" ht="12.75" x14ac:dyDescent="0.2">
      <c r="A96" s="179"/>
      <c r="B96" s="180"/>
      <c r="C96" s="181"/>
      <c r="D96" s="181"/>
    </row>
    <row r="97" spans="1:4" ht="12.75" x14ac:dyDescent="0.2">
      <c r="A97" s="179"/>
      <c r="B97" s="180"/>
      <c r="C97" s="181"/>
      <c r="D97" s="181"/>
    </row>
    <row r="98" spans="1:4" ht="12.75" x14ac:dyDescent="0.2">
      <c r="A98" s="179"/>
      <c r="B98" s="180"/>
      <c r="C98" s="181"/>
      <c r="D98" s="181"/>
    </row>
    <row r="99" spans="1:4" ht="12.75" x14ac:dyDescent="0.2">
      <c r="A99" s="179"/>
      <c r="B99" s="180"/>
      <c r="C99" s="181"/>
      <c r="D99" s="181"/>
    </row>
    <row r="100" spans="1:4" ht="12.75" x14ac:dyDescent="0.2">
      <c r="A100" s="179"/>
      <c r="B100" s="180"/>
      <c r="C100" s="181"/>
      <c r="D100" s="181"/>
    </row>
    <row r="101" spans="1:4" ht="12.75" x14ac:dyDescent="0.2">
      <c r="A101" s="179"/>
      <c r="B101" s="180"/>
      <c r="C101" s="181"/>
      <c r="D101" s="181"/>
    </row>
    <row r="102" spans="1:4" ht="12.75" x14ac:dyDescent="0.2">
      <c r="A102" s="179"/>
      <c r="B102" s="180"/>
      <c r="C102" s="181"/>
      <c r="D102" s="181"/>
    </row>
    <row r="103" spans="1:4" ht="12.75" x14ac:dyDescent="0.2">
      <c r="A103" s="179"/>
      <c r="B103" s="180"/>
      <c r="C103" s="181"/>
      <c r="D103" s="181"/>
    </row>
    <row r="104" spans="1:4" ht="12.75" x14ac:dyDescent="0.2">
      <c r="A104" s="179"/>
      <c r="B104" s="180"/>
      <c r="C104" s="181"/>
      <c r="D104" s="181"/>
    </row>
    <row r="105" spans="1:4" ht="12.75" x14ac:dyDescent="0.2">
      <c r="A105" s="179"/>
      <c r="B105" s="180"/>
      <c r="C105" s="181"/>
      <c r="D105" s="181"/>
    </row>
    <row r="106" spans="1:4" ht="12.75" x14ac:dyDescent="0.2">
      <c r="A106" s="179"/>
      <c r="B106" s="180"/>
      <c r="C106" s="181"/>
      <c r="D106" s="181"/>
    </row>
    <row r="107" spans="1:4" ht="12.75" x14ac:dyDescent="0.2">
      <c r="A107" s="179"/>
      <c r="B107" s="180"/>
      <c r="C107" s="181"/>
      <c r="D107" s="181"/>
    </row>
    <row r="108" spans="1:4" ht="12.75" x14ac:dyDescent="0.2">
      <c r="A108" s="179"/>
      <c r="B108" s="180"/>
      <c r="C108" s="181"/>
      <c r="D108" s="181"/>
    </row>
    <row r="109" spans="1:4" ht="12.75" x14ac:dyDescent="0.2">
      <c r="A109" s="179"/>
      <c r="B109" s="180"/>
      <c r="C109" s="181"/>
      <c r="D109" s="181"/>
    </row>
    <row r="110" spans="1:4" ht="12.75" x14ac:dyDescent="0.2">
      <c r="A110" s="179"/>
      <c r="B110" s="180"/>
      <c r="C110" s="181"/>
      <c r="D110" s="181"/>
    </row>
    <row r="111" spans="1:4" ht="12.75" x14ac:dyDescent="0.2">
      <c r="A111" s="179"/>
      <c r="B111" s="180"/>
      <c r="C111" s="181"/>
      <c r="D111" s="181"/>
    </row>
    <row r="112" spans="1:4" ht="12.75" x14ac:dyDescent="0.2">
      <c r="A112" s="179"/>
      <c r="B112" s="180"/>
      <c r="C112" s="181"/>
      <c r="D112" s="181"/>
    </row>
    <row r="113" spans="1:4" ht="12.75" x14ac:dyDescent="0.2">
      <c r="A113" s="179"/>
      <c r="B113" s="180"/>
      <c r="C113" s="181"/>
      <c r="D113" s="181"/>
    </row>
    <row r="114" spans="1:4" ht="12.75" x14ac:dyDescent="0.2">
      <c r="A114" s="179"/>
      <c r="B114" s="180"/>
      <c r="C114" s="181"/>
      <c r="D114" s="181"/>
    </row>
    <row r="115" spans="1:4" ht="12.75" x14ac:dyDescent="0.2">
      <c r="A115" s="179"/>
      <c r="B115" s="180"/>
      <c r="C115" s="181"/>
      <c r="D115" s="181"/>
    </row>
    <row r="116" spans="1:4" ht="12.75" x14ac:dyDescent="0.2">
      <c r="A116" s="179"/>
      <c r="B116" s="180"/>
      <c r="C116" s="181"/>
      <c r="D116" s="181"/>
    </row>
    <row r="117" spans="1:4" ht="12.75" x14ac:dyDescent="0.2">
      <c r="A117" s="179"/>
      <c r="B117" s="180"/>
      <c r="C117" s="181"/>
      <c r="D117" s="181"/>
    </row>
    <row r="118" spans="1:4" ht="12.75" x14ac:dyDescent="0.2">
      <c r="A118" s="179"/>
      <c r="B118" s="180"/>
      <c r="C118" s="181"/>
      <c r="D118" s="181"/>
    </row>
    <row r="119" spans="1:4" ht="12.75" x14ac:dyDescent="0.2">
      <c r="A119" s="179"/>
      <c r="B119" s="180"/>
      <c r="C119" s="181"/>
      <c r="D119" s="181"/>
    </row>
    <row r="120" spans="1:4" ht="12.75" x14ac:dyDescent="0.2">
      <c r="A120" s="179"/>
      <c r="B120" s="180"/>
      <c r="C120" s="181"/>
      <c r="D120" s="181"/>
    </row>
    <row r="121" spans="1:4" ht="12.75" x14ac:dyDescent="0.2">
      <c r="A121" s="179"/>
      <c r="B121" s="180"/>
      <c r="C121" s="181"/>
      <c r="D121" s="181"/>
    </row>
    <row r="122" spans="1:4" ht="12.75" x14ac:dyDescent="0.2">
      <c r="A122" s="179"/>
      <c r="B122" s="180"/>
      <c r="C122" s="181"/>
      <c r="D122" s="181"/>
    </row>
    <row r="123" spans="1:4" ht="12.75" x14ac:dyDescent="0.2">
      <c r="A123" s="179"/>
      <c r="B123" s="180"/>
      <c r="C123" s="181"/>
      <c r="D123" s="181"/>
    </row>
    <row r="124" spans="1:4" ht="12.75" x14ac:dyDescent="0.2">
      <c r="A124" s="179"/>
      <c r="B124" s="180"/>
      <c r="C124" s="181"/>
      <c r="D124" s="181"/>
    </row>
    <row r="125" spans="1:4" ht="12.75" x14ac:dyDescent="0.2">
      <c r="A125" s="179"/>
      <c r="B125" s="180"/>
      <c r="C125" s="181"/>
      <c r="D125" s="181"/>
    </row>
    <row r="126" spans="1:4" ht="12.75" x14ac:dyDescent="0.2">
      <c r="A126" s="179"/>
      <c r="B126" s="180"/>
      <c r="C126" s="181"/>
      <c r="D126" s="181"/>
    </row>
    <row r="127" spans="1:4" ht="12.75" x14ac:dyDescent="0.2">
      <c r="A127" s="179"/>
      <c r="B127" s="180"/>
      <c r="C127" s="181"/>
      <c r="D127" s="181"/>
    </row>
    <row r="128" spans="1:4" ht="12.75" x14ac:dyDescent="0.2">
      <c r="A128" s="179"/>
      <c r="B128" s="180"/>
      <c r="C128" s="181"/>
      <c r="D128" s="181"/>
    </row>
    <row r="129" spans="1:4" ht="12.75" x14ac:dyDescent="0.2">
      <c r="A129" s="179"/>
      <c r="B129" s="180"/>
      <c r="C129" s="181"/>
      <c r="D129" s="181"/>
    </row>
    <row r="130" spans="1:4" ht="12.75" x14ac:dyDescent="0.2">
      <c r="A130" s="179"/>
      <c r="B130" s="180"/>
      <c r="C130" s="181"/>
      <c r="D130" s="181"/>
    </row>
    <row r="131" spans="1:4" ht="12.75" x14ac:dyDescent="0.2">
      <c r="A131" s="179"/>
      <c r="B131" s="180"/>
      <c r="C131" s="181"/>
      <c r="D131" s="181"/>
    </row>
    <row r="132" spans="1:4" ht="12.75" x14ac:dyDescent="0.2">
      <c r="A132" s="179"/>
      <c r="B132" s="180"/>
      <c r="C132" s="181"/>
      <c r="D132" s="181"/>
    </row>
    <row r="133" spans="1:4" ht="12.75" x14ac:dyDescent="0.2">
      <c r="A133" s="179"/>
      <c r="B133" s="180"/>
      <c r="C133" s="181"/>
      <c r="D133" s="181"/>
    </row>
    <row r="134" spans="1:4" ht="12.75" x14ac:dyDescent="0.2">
      <c r="A134" s="179"/>
      <c r="B134" s="180"/>
      <c r="C134" s="181"/>
      <c r="D134" s="181"/>
    </row>
    <row r="135" spans="1:4" ht="12.75" x14ac:dyDescent="0.2">
      <c r="A135" s="179"/>
      <c r="B135" s="180"/>
      <c r="C135" s="181"/>
      <c r="D135" s="181"/>
    </row>
    <row r="136" spans="1:4" ht="12.75" x14ac:dyDescent="0.2">
      <c r="A136" s="179"/>
      <c r="B136" s="180"/>
      <c r="C136" s="181"/>
      <c r="D136" s="181"/>
    </row>
    <row r="137" spans="1:4" ht="12.75" x14ac:dyDescent="0.2">
      <c r="A137" s="179"/>
      <c r="B137" s="180"/>
      <c r="C137" s="181"/>
      <c r="D137" s="181"/>
    </row>
    <row r="138" spans="1:4" ht="12.75" x14ac:dyDescent="0.2">
      <c r="A138" s="179"/>
      <c r="B138" s="180"/>
      <c r="C138" s="181"/>
      <c r="D138" s="181"/>
    </row>
    <row r="139" spans="1:4" ht="12.75" x14ac:dyDescent="0.2">
      <c r="A139" s="179"/>
      <c r="B139" s="180"/>
      <c r="C139" s="181"/>
      <c r="D139" s="181"/>
    </row>
    <row r="140" spans="1:4" ht="12.75" x14ac:dyDescent="0.2">
      <c r="A140" s="179"/>
      <c r="B140" s="180"/>
      <c r="C140" s="181"/>
      <c r="D140" s="181"/>
    </row>
    <row r="141" spans="1:4" ht="12.75" x14ac:dyDescent="0.2">
      <c r="A141" s="179"/>
      <c r="B141" s="180"/>
      <c r="C141" s="181"/>
      <c r="D141" s="181"/>
    </row>
    <row r="142" spans="1:4" ht="12.75" x14ac:dyDescent="0.2">
      <c r="A142" s="179"/>
      <c r="B142" s="180"/>
      <c r="C142" s="181"/>
      <c r="D142" s="181"/>
    </row>
    <row r="143" spans="1:4" ht="12.75" x14ac:dyDescent="0.2">
      <c r="A143" s="179"/>
      <c r="B143" s="180"/>
      <c r="C143" s="181"/>
      <c r="D143" s="181"/>
    </row>
    <row r="144" spans="1:4" ht="12.75" x14ac:dyDescent="0.2">
      <c r="A144" s="179"/>
      <c r="B144" s="180"/>
      <c r="C144" s="181"/>
      <c r="D144" s="181"/>
    </row>
    <row r="145" spans="1:4" ht="12.75" x14ac:dyDescent="0.2">
      <c r="A145" s="179"/>
      <c r="B145" s="180"/>
      <c r="C145" s="181"/>
      <c r="D145" s="181"/>
    </row>
    <row r="146" spans="1:4" ht="12.75" x14ac:dyDescent="0.2">
      <c r="A146" s="179"/>
      <c r="B146" s="180"/>
      <c r="C146" s="181"/>
      <c r="D146" s="181"/>
    </row>
    <row r="147" spans="1:4" ht="12.75" x14ac:dyDescent="0.2">
      <c r="A147" s="179"/>
      <c r="B147" s="180"/>
      <c r="C147" s="181"/>
      <c r="D147" s="181"/>
    </row>
    <row r="148" spans="1:4" ht="12.75" x14ac:dyDescent="0.2">
      <c r="A148" s="179"/>
      <c r="B148" s="180"/>
      <c r="C148" s="181"/>
      <c r="D148" s="181"/>
    </row>
    <row r="149" spans="1:4" ht="12.75" x14ac:dyDescent="0.2">
      <c r="A149" s="179"/>
      <c r="B149" s="180"/>
      <c r="C149" s="181"/>
      <c r="D149" s="181"/>
    </row>
    <row r="150" spans="1:4" ht="12.75" x14ac:dyDescent="0.2">
      <c r="A150" s="179"/>
      <c r="B150" s="180"/>
      <c r="C150" s="181"/>
      <c r="D150" s="181"/>
    </row>
    <row r="151" spans="1:4" ht="12.75" x14ac:dyDescent="0.2">
      <c r="A151" s="179"/>
      <c r="B151" s="180"/>
      <c r="C151" s="181"/>
      <c r="D151" s="181"/>
    </row>
    <row r="152" spans="1:4" ht="12.75" x14ac:dyDescent="0.2">
      <c r="A152" s="179"/>
      <c r="B152" s="180"/>
      <c r="C152" s="181"/>
      <c r="D152" s="181"/>
    </row>
    <row r="153" spans="1:4" ht="12.75" x14ac:dyDescent="0.2">
      <c r="A153" s="179"/>
      <c r="B153" s="180"/>
      <c r="C153" s="181"/>
      <c r="D153" s="181"/>
    </row>
    <row r="154" spans="1:4" ht="12.75" x14ac:dyDescent="0.2">
      <c r="A154" s="179"/>
      <c r="B154" s="180"/>
      <c r="C154" s="181"/>
      <c r="D154" s="181"/>
    </row>
    <row r="155" spans="1:4" ht="12.75" x14ac:dyDescent="0.2">
      <c r="A155" s="179"/>
      <c r="B155" s="180"/>
      <c r="C155" s="181"/>
      <c r="D155" s="181"/>
    </row>
    <row r="156" spans="1:4" ht="12.75" x14ac:dyDescent="0.2">
      <c r="A156" s="179"/>
      <c r="B156" s="180"/>
      <c r="C156" s="181"/>
      <c r="D156" s="181"/>
    </row>
    <row r="157" spans="1:4" ht="12.75" x14ac:dyDescent="0.2">
      <c r="A157" s="179"/>
      <c r="B157" s="180"/>
      <c r="C157" s="181"/>
      <c r="D157" s="181"/>
    </row>
    <row r="158" spans="1:4" ht="12.75" x14ac:dyDescent="0.2">
      <c r="A158" s="179"/>
      <c r="B158" s="180"/>
      <c r="C158" s="181"/>
      <c r="D158" s="181"/>
    </row>
    <row r="159" spans="1:4" ht="12.75" x14ac:dyDescent="0.2">
      <c r="A159" s="179"/>
      <c r="B159" s="180"/>
      <c r="C159" s="181"/>
      <c r="D159" s="181"/>
    </row>
    <row r="160" spans="1:4" ht="12.75" x14ac:dyDescent="0.2">
      <c r="A160" s="179"/>
      <c r="B160" s="180"/>
      <c r="C160" s="181"/>
      <c r="D160" s="181"/>
    </row>
    <row r="161" spans="1:4" ht="12.75" x14ac:dyDescent="0.2">
      <c r="A161" s="179"/>
      <c r="B161" s="180"/>
      <c r="C161" s="181"/>
      <c r="D161" s="181"/>
    </row>
    <row r="162" spans="1:4" ht="12.75" x14ac:dyDescent="0.2">
      <c r="A162" s="179"/>
      <c r="B162" s="180"/>
      <c r="C162" s="181"/>
      <c r="D162" s="181"/>
    </row>
    <row r="163" spans="1:4" ht="12.75" x14ac:dyDescent="0.2">
      <c r="A163" s="179"/>
      <c r="B163" s="180"/>
      <c r="C163" s="181"/>
      <c r="D163" s="181"/>
    </row>
    <row r="164" spans="1:4" ht="12.75" x14ac:dyDescent="0.2">
      <c r="A164" s="179"/>
      <c r="B164" s="180"/>
      <c r="C164" s="181"/>
      <c r="D164" s="181"/>
    </row>
    <row r="165" spans="1:4" ht="12.75" x14ac:dyDescent="0.2">
      <c r="A165" s="179"/>
      <c r="B165" s="180"/>
      <c r="C165" s="181"/>
      <c r="D165" s="181"/>
    </row>
    <row r="166" spans="1:4" ht="12.75" x14ac:dyDescent="0.2">
      <c r="A166" s="179"/>
      <c r="B166" s="180"/>
      <c r="C166" s="181"/>
      <c r="D166" s="181"/>
    </row>
    <row r="167" spans="1:4" ht="12.75" x14ac:dyDescent="0.2">
      <c r="A167" s="179"/>
      <c r="B167" s="180"/>
      <c r="C167" s="181"/>
      <c r="D167" s="181"/>
    </row>
    <row r="168" spans="1:4" ht="12.75" x14ac:dyDescent="0.2">
      <c r="A168" s="179"/>
      <c r="B168" s="180"/>
      <c r="C168" s="181"/>
      <c r="D168" s="181"/>
    </row>
    <row r="169" spans="1:4" ht="12.75" x14ac:dyDescent="0.2">
      <c r="A169" s="179"/>
      <c r="B169" s="180"/>
      <c r="C169" s="181"/>
      <c r="D169" s="181"/>
    </row>
    <row r="170" spans="1:4" ht="12.75" x14ac:dyDescent="0.2">
      <c r="A170" s="179"/>
      <c r="B170" s="180"/>
      <c r="C170" s="181"/>
      <c r="D170" s="181"/>
    </row>
    <row r="171" spans="1:4" ht="12.75" x14ac:dyDescent="0.2">
      <c r="A171" s="179"/>
      <c r="B171" s="180"/>
      <c r="C171" s="181"/>
      <c r="D171" s="181"/>
    </row>
    <row r="172" spans="1:4" ht="12.75" x14ac:dyDescent="0.2">
      <c r="A172" s="179"/>
      <c r="B172" s="180"/>
      <c r="C172" s="181"/>
      <c r="D172" s="181"/>
    </row>
    <row r="173" spans="1:4" ht="12.75" x14ac:dyDescent="0.2">
      <c r="A173" s="179"/>
      <c r="B173" s="180"/>
      <c r="C173" s="181"/>
      <c r="D173" s="181"/>
    </row>
    <row r="174" spans="1:4" ht="12.75" x14ac:dyDescent="0.2">
      <c r="A174" s="179"/>
      <c r="B174" s="180"/>
      <c r="C174" s="181"/>
      <c r="D174" s="181"/>
    </row>
    <row r="175" spans="1:4" ht="12.75" x14ac:dyDescent="0.2">
      <c r="A175" s="179"/>
      <c r="B175" s="180"/>
      <c r="C175" s="181"/>
      <c r="D175" s="181"/>
    </row>
    <row r="176" spans="1:4" ht="12.75" x14ac:dyDescent="0.2">
      <c r="A176" s="179"/>
      <c r="B176" s="180"/>
      <c r="C176" s="181"/>
      <c r="D176" s="181"/>
    </row>
    <row r="177" spans="1:4" ht="12.75" x14ac:dyDescent="0.2">
      <c r="A177" s="179"/>
      <c r="B177" s="180"/>
      <c r="C177" s="181"/>
      <c r="D177" s="181"/>
    </row>
    <row r="178" spans="1:4" ht="12.75" x14ac:dyDescent="0.2">
      <c r="A178" s="179"/>
      <c r="B178" s="180"/>
      <c r="C178" s="181"/>
      <c r="D178" s="181"/>
    </row>
    <row r="179" spans="1:4" ht="12.75" x14ac:dyDescent="0.2">
      <c r="A179" s="179"/>
      <c r="B179" s="180"/>
      <c r="C179" s="181"/>
      <c r="D179" s="181"/>
    </row>
    <row r="180" spans="1:4" ht="12.75" x14ac:dyDescent="0.2">
      <c r="A180" s="179"/>
      <c r="B180" s="180"/>
      <c r="C180" s="181"/>
      <c r="D180" s="181"/>
    </row>
    <row r="181" spans="1:4" ht="12.75" x14ac:dyDescent="0.2">
      <c r="A181" s="179"/>
      <c r="B181" s="180"/>
      <c r="C181" s="181"/>
      <c r="D181" s="181"/>
    </row>
    <row r="182" spans="1:4" ht="12.75" x14ac:dyDescent="0.2">
      <c r="A182" s="179"/>
      <c r="B182" s="180"/>
      <c r="C182" s="181"/>
      <c r="D182" s="181"/>
    </row>
    <row r="183" spans="1:4" ht="12.75" x14ac:dyDescent="0.2">
      <c r="A183" s="179"/>
      <c r="B183" s="180"/>
      <c r="C183" s="181"/>
      <c r="D183" s="181"/>
    </row>
    <row r="184" spans="1:4" ht="12.75" x14ac:dyDescent="0.2">
      <c r="A184" s="179"/>
      <c r="B184" s="180"/>
      <c r="C184" s="181"/>
      <c r="D184" s="181"/>
    </row>
    <row r="185" spans="1:4" ht="12.75" x14ac:dyDescent="0.2">
      <c r="A185" s="179"/>
      <c r="B185" s="180"/>
      <c r="C185" s="181"/>
      <c r="D185" s="181"/>
    </row>
    <row r="186" spans="1:4" ht="12.75" x14ac:dyDescent="0.2">
      <c r="A186" s="179"/>
      <c r="B186" s="180"/>
      <c r="C186" s="181"/>
      <c r="D186" s="181"/>
    </row>
    <row r="187" spans="1:4" ht="12.75" x14ac:dyDescent="0.2">
      <c r="A187" s="179"/>
      <c r="B187" s="180"/>
      <c r="C187" s="181"/>
      <c r="D187" s="181"/>
    </row>
    <row r="188" spans="1:4" ht="12.75" x14ac:dyDescent="0.2">
      <c r="A188" s="179"/>
      <c r="B188" s="180"/>
      <c r="C188" s="181"/>
      <c r="D188" s="181"/>
    </row>
    <row r="189" spans="1:4" ht="12.75" x14ac:dyDescent="0.2">
      <c r="A189" s="179"/>
      <c r="B189" s="180"/>
      <c r="C189" s="181"/>
      <c r="D189" s="181"/>
    </row>
    <row r="190" spans="1:4" ht="12.75" x14ac:dyDescent="0.2">
      <c r="A190" s="179"/>
      <c r="B190" s="180"/>
      <c r="C190" s="181"/>
      <c r="D190" s="181"/>
    </row>
    <row r="191" spans="1:4" ht="12.75" x14ac:dyDescent="0.2">
      <c r="A191" s="179"/>
      <c r="B191" s="180"/>
      <c r="C191" s="181"/>
      <c r="D191" s="181"/>
    </row>
    <row r="192" spans="1:4" ht="12.75" x14ac:dyDescent="0.2">
      <c r="A192" s="179"/>
      <c r="B192" s="180"/>
      <c r="C192" s="181"/>
      <c r="D192" s="181"/>
    </row>
    <row r="193" spans="1:4" ht="12.75" x14ac:dyDescent="0.2">
      <c r="A193" s="179"/>
      <c r="B193" s="180"/>
      <c r="C193" s="181"/>
      <c r="D193" s="181"/>
    </row>
    <row r="194" spans="1:4" ht="12.75" x14ac:dyDescent="0.2">
      <c r="A194" s="179"/>
      <c r="B194" s="180"/>
      <c r="C194" s="181"/>
      <c r="D194" s="181"/>
    </row>
    <row r="195" spans="1:4" ht="12.75" x14ac:dyDescent="0.2">
      <c r="A195" s="179"/>
      <c r="B195" s="180"/>
      <c r="C195" s="181"/>
      <c r="D195" s="181"/>
    </row>
    <row r="196" spans="1:4" ht="12.75" x14ac:dyDescent="0.2">
      <c r="A196" s="179"/>
      <c r="B196" s="180"/>
      <c r="C196" s="181"/>
      <c r="D196" s="181"/>
    </row>
    <row r="197" spans="1:4" ht="12.75" x14ac:dyDescent="0.2">
      <c r="A197" s="179"/>
      <c r="B197" s="180"/>
      <c r="C197" s="181"/>
      <c r="D197" s="181"/>
    </row>
    <row r="198" spans="1:4" ht="12.75" x14ac:dyDescent="0.2">
      <c r="A198" s="179"/>
      <c r="B198" s="180"/>
      <c r="C198" s="181"/>
      <c r="D198" s="181"/>
    </row>
    <row r="199" spans="1:4" ht="12.75" x14ac:dyDescent="0.2">
      <c r="A199" s="179"/>
      <c r="B199" s="180"/>
      <c r="C199" s="181"/>
      <c r="D199" s="181"/>
    </row>
    <row r="200" spans="1:4" ht="12.75" x14ac:dyDescent="0.2">
      <c r="A200" s="179"/>
      <c r="B200" s="180"/>
      <c r="C200" s="181"/>
      <c r="D200" s="181"/>
    </row>
    <row r="201" spans="1:4" ht="12.75" x14ac:dyDescent="0.2">
      <c r="A201" s="179"/>
      <c r="B201" s="180"/>
      <c r="C201" s="181"/>
      <c r="D201" s="181"/>
    </row>
    <row r="202" spans="1:4" ht="12.75" x14ac:dyDescent="0.2">
      <c r="A202" s="179"/>
      <c r="B202" s="180"/>
      <c r="C202" s="181"/>
      <c r="D202" s="181"/>
    </row>
    <row r="203" spans="1:4" ht="12.75" x14ac:dyDescent="0.2">
      <c r="A203" s="179"/>
      <c r="B203" s="180"/>
      <c r="C203" s="181"/>
      <c r="D203" s="181"/>
    </row>
    <row r="204" spans="1:4" ht="12.75" x14ac:dyDescent="0.2">
      <c r="A204" s="179"/>
      <c r="B204" s="180"/>
      <c r="C204" s="181"/>
      <c r="D204" s="181"/>
    </row>
    <row r="205" spans="1:4" ht="12.75" x14ac:dyDescent="0.2">
      <c r="A205" s="179"/>
      <c r="B205" s="180"/>
      <c r="C205" s="181"/>
      <c r="D205" s="181"/>
    </row>
    <row r="206" spans="1:4" ht="12.75" x14ac:dyDescent="0.2">
      <c r="A206" s="179"/>
      <c r="B206" s="180"/>
      <c r="C206" s="181"/>
      <c r="D206" s="181"/>
    </row>
    <row r="207" spans="1:4" ht="12.75" x14ac:dyDescent="0.2">
      <c r="A207" s="179"/>
      <c r="B207" s="180"/>
      <c r="C207" s="181"/>
      <c r="D207" s="181"/>
    </row>
    <row r="208" spans="1:4" ht="12.75" x14ac:dyDescent="0.2">
      <c r="A208" s="179"/>
      <c r="B208" s="180"/>
      <c r="C208" s="181"/>
      <c r="D208" s="181"/>
    </row>
    <row r="209" spans="1:4" ht="12.75" x14ac:dyDescent="0.2">
      <c r="A209" s="179"/>
      <c r="B209" s="180"/>
      <c r="C209" s="181"/>
      <c r="D209" s="181"/>
    </row>
    <row r="210" spans="1:4" ht="12.75" x14ac:dyDescent="0.2">
      <c r="A210" s="179"/>
      <c r="B210" s="180"/>
      <c r="C210" s="181"/>
      <c r="D210" s="181"/>
    </row>
    <row r="211" spans="1:4" ht="12.75" x14ac:dyDescent="0.2">
      <c r="A211" s="179"/>
      <c r="B211" s="180"/>
      <c r="C211" s="181"/>
      <c r="D211" s="181"/>
    </row>
    <row r="212" spans="1:4" ht="12.75" x14ac:dyDescent="0.2">
      <c r="A212" s="179"/>
      <c r="B212" s="180"/>
      <c r="C212" s="181"/>
      <c r="D212" s="181"/>
    </row>
    <row r="213" spans="1:4" ht="12.75" x14ac:dyDescent="0.2">
      <c r="A213" s="179"/>
      <c r="B213" s="180"/>
      <c r="C213" s="181"/>
      <c r="D213" s="181"/>
    </row>
    <row r="214" spans="1:4" ht="12.75" x14ac:dyDescent="0.2">
      <c r="A214" s="179"/>
      <c r="B214" s="180"/>
      <c r="C214" s="181"/>
      <c r="D214" s="181"/>
    </row>
    <row r="215" spans="1:4" ht="12.75" x14ac:dyDescent="0.2">
      <c r="A215" s="179"/>
      <c r="B215" s="180"/>
      <c r="C215" s="181"/>
      <c r="D215" s="181"/>
    </row>
    <row r="216" spans="1:4" ht="12.75" x14ac:dyDescent="0.2">
      <c r="A216" s="179"/>
      <c r="B216" s="180"/>
      <c r="C216" s="181"/>
      <c r="D216" s="181"/>
    </row>
    <row r="217" spans="1:4" ht="12.75" x14ac:dyDescent="0.2">
      <c r="A217" s="179"/>
      <c r="B217" s="180"/>
      <c r="C217" s="181"/>
      <c r="D217" s="181"/>
    </row>
    <row r="218" spans="1:4" ht="12.75" x14ac:dyDescent="0.2">
      <c r="A218" s="179"/>
      <c r="B218" s="180"/>
      <c r="C218" s="181"/>
      <c r="D218" s="181"/>
    </row>
    <row r="219" spans="1:4" ht="12.75" x14ac:dyDescent="0.2">
      <c r="A219" s="179"/>
      <c r="B219" s="180"/>
      <c r="C219" s="181"/>
      <c r="D219" s="181"/>
    </row>
    <row r="220" spans="1:4" ht="12.75" x14ac:dyDescent="0.2">
      <c r="A220" s="179"/>
      <c r="B220" s="180"/>
      <c r="C220" s="181"/>
      <c r="D220" s="181"/>
    </row>
    <row r="221" spans="1:4" ht="12.75" x14ac:dyDescent="0.2">
      <c r="A221" s="179"/>
      <c r="B221" s="180"/>
      <c r="C221" s="181"/>
      <c r="D221" s="181"/>
    </row>
    <row r="222" spans="1:4" ht="12.75" x14ac:dyDescent="0.2">
      <c r="A222" s="179"/>
      <c r="B222" s="180"/>
      <c r="C222" s="181"/>
      <c r="D222" s="181"/>
    </row>
    <row r="223" spans="1:4" ht="12.75" x14ac:dyDescent="0.2">
      <c r="A223" s="179"/>
      <c r="B223" s="180"/>
      <c r="C223" s="181"/>
      <c r="D223" s="181"/>
    </row>
    <row r="224" spans="1:4" ht="12.75" x14ac:dyDescent="0.2">
      <c r="A224" s="179"/>
      <c r="B224" s="180"/>
      <c r="C224" s="181"/>
      <c r="D224" s="181"/>
    </row>
    <row r="225" spans="1:4" ht="12.75" x14ac:dyDescent="0.2">
      <c r="A225" s="179"/>
      <c r="B225" s="180"/>
      <c r="C225" s="181"/>
      <c r="D225" s="181"/>
    </row>
    <row r="226" spans="1:4" ht="12.75" x14ac:dyDescent="0.2">
      <c r="A226" s="179"/>
      <c r="B226" s="180"/>
      <c r="C226" s="181"/>
      <c r="D226" s="181"/>
    </row>
    <row r="227" spans="1:4" ht="12.75" x14ac:dyDescent="0.2">
      <c r="A227" s="179"/>
      <c r="B227" s="180"/>
      <c r="C227" s="181"/>
      <c r="D227" s="181"/>
    </row>
    <row r="228" spans="1:4" ht="12.75" x14ac:dyDescent="0.2">
      <c r="A228" s="179"/>
      <c r="B228" s="180"/>
      <c r="C228" s="181"/>
      <c r="D228" s="181"/>
    </row>
    <row r="229" spans="1:4" ht="12.75" x14ac:dyDescent="0.2">
      <c r="A229" s="179"/>
      <c r="B229" s="180"/>
      <c r="C229" s="181"/>
      <c r="D229" s="181"/>
    </row>
    <row r="230" spans="1:4" ht="12.75" x14ac:dyDescent="0.2">
      <c r="A230" s="179"/>
      <c r="B230" s="180"/>
      <c r="C230" s="181"/>
      <c r="D230" s="181"/>
    </row>
    <row r="231" spans="1:4" ht="12.75" x14ac:dyDescent="0.2">
      <c r="A231" s="179"/>
      <c r="B231" s="180"/>
      <c r="C231" s="181"/>
      <c r="D231" s="181"/>
    </row>
    <row r="232" spans="1:4" ht="12.75" x14ac:dyDescent="0.2">
      <c r="A232" s="179"/>
      <c r="B232" s="180"/>
      <c r="C232" s="181"/>
      <c r="D232" s="181"/>
    </row>
    <row r="233" spans="1:4" ht="12.75" x14ac:dyDescent="0.2">
      <c r="A233" s="179"/>
      <c r="B233" s="180"/>
      <c r="C233" s="181"/>
      <c r="D233" s="181"/>
    </row>
    <row r="234" spans="1:4" ht="12.75" x14ac:dyDescent="0.2">
      <c r="A234" s="179"/>
      <c r="B234" s="180"/>
      <c r="C234" s="181"/>
      <c r="D234" s="181"/>
    </row>
    <row r="235" spans="1:4" ht="12.75" x14ac:dyDescent="0.2">
      <c r="A235" s="179"/>
      <c r="B235" s="180"/>
      <c r="C235" s="181"/>
      <c r="D235" s="181"/>
    </row>
    <row r="236" spans="1:4" ht="12.75" x14ac:dyDescent="0.2">
      <c r="A236" s="179"/>
      <c r="B236" s="180"/>
      <c r="C236" s="181"/>
      <c r="D236" s="181"/>
    </row>
    <row r="237" spans="1:4" ht="12.75" x14ac:dyDescent="0.2">
      <c r="A237" s="179"/>
      <c r="B237" s="180"/>
      <c r="C237" s="181"/>
      <c r="D237" s="181"/>
    </row>
    <row r="238" spans="1:4" ht="12.75" x14ac:dyDescent="0.2">
      <c r="A238" s="179"/>
      <c r="B238" s="180"/>
      <c r="C238" s="181"/>
      <c r="D238" s="181"/>
    </row>
    <row r="239" spans="1:4" ht="12.75" x14ac:dyDescent="0.2">
      <c r="A239" s="179"/>
      <c r="B239" s="180"/>
      <c r="C239" s="181"/>
      <c r="D239" s="181"/>
    </row>
    <row r="240" spans="1:4" ht="12.75" x14ac:dyDescent="0.2">
      <c r="A240" s="179"/>
      <c r="B240" s="180"/>
      <c r="C240" s="181"/>
      <c r="D240" s="181"/>
    </row>
    <row r="241" spans="1:4" ht="12.75" x14ac:dyDescent="0.2">
      <c r="A241" s="179"/>
      <c r="B241" s="180"/>
      <c r="C241" s="181"/>
      <c r="D241" s="181"/>
    </row>
    <row r="242" spans="1:4" ht="12.75" x14ac:dyDescent="0.2">
      <c r="A242" s="179"/>
      <c r="B242" s="180"/>
      <c r="C242" s="181"/>
      <c r="D242" s="181"/>
    </row>
    <row r="243" spans="1:4" ht="12.75" x14ac:dyDescent="0.2">
      <c r="A243" s="179"/>
      <c r="B243" s="180"/>
      <c r="C243" s="181"/>
      <c r="D243" s="181"/>
    </row>
    <row r="244" spans="1:4" ht="12.75" x14ac:dyDescent="0.2">
      <c r="A244" s="179"/>
      <c r="B244" s="180"/>
      <c r="C244" s="181"/>
      <c r="D244" s="181"/>
    </row>
    <row r="245" spans="1:4" ht="12.75" x14ac:dyDescent="0.2">
      <c r="A245" s="179"/>
      <c r="B245" s="180"/>
      <c r="C245" s="181"/>
      <c r="D245" s="181"/>
    </row>
    <row r="246" spans="1:4" ht="12.75" x14ac:dyDescent="0.2">
      <c r="A246" s="179"/>
      <c r="B246" s="180"/>
      <c r="C246" s="181"/>
      <c r="D246" s="181"/>
    </row>
    <row r="247" spans="1:4" ht="12.75" x14ac:dyDescent="0.2">
      <c r="A247" s="179"/>
      <c r="B247" s="180"/>
      <c r="C247" s="181"/>
      <c r="D247" s="181"/>
    </row>
    <row r="248" spans="1:4" ht="12.75" x14ac:dyDescent="0.2">
      <c r="A248" s="179"/>
      <c r="B248" s="180"/>
      <c r="C248" s="181"/>
      <c r="D248" s="181"/>
    </row>
    <row r="249" spans="1:4" ht="12.75" x14ac:dyDescent="0.2">
      <c r="A249" s="179"/>
      <c r="B249" s="180"/>
      <c r="C249" s="181"/>
      <c r="D249" s="181"/>
    </row>
    <row r="250" spans="1:4" ht="12.75" x14ac:dyDescent="0.2">
      <c r="A250" s="179"/>
      <c r="B250" s="180"/>
      <c r="C250" s="181"/>
      <c r="D250" s="181"/>
    </row>
    <row r="251" spans="1:4" ht="12.75" x14ac:dyDescent="0.2">
      <c r="A251" s="179"/>
      <c r="B251" s="180"/>
      <c r="C251" s="181"/>
      <c r="D251" s="181"/>
    </row>
    <row r="252" spans="1:4" ht="12.75" x14ac:dyDescent="0.2">
      <c r="A252" s="179"/>
      <c r="B252" s="180"/>
      <c r="C252" s="181"/>
      <c r="D252" s="181"/>
    </row>
    <row r="253" spans="1:4" ht="12.75" x14ac:dyDescent="0.2">
      <c r="A253" s="179"/>
      <c r="B253" s="180"/>
      <c r="C253" s="181"/>
      <c r="D253" s="181"/>
    </row>
    <row r="254" spans="1:4" ht="12.75" x14ac:dyDescent="0.2">
      <c r="A254" s="179"/>
      <c r="B254" s="180"/>
      <c r="C254" s="181"/>
      <c r="D254" s="181"/>
    </row>
    <row r="255" spans="1:4" ht="12.75" x14ac:dyDescent="0.2">
      <c r="A255" s="179"/>
      <c r="B255" s="180"/>
      <c r="C255" s="181"/>
      <c r="D255" s="181"/>
    </row>
    <row r="256" spans="1:4" ht="12.75" x14ac:dyDescent="0.2">
      <c r="A256" s="179"/>
      <c r="B256" s="180"/>
      <c r="C256" s="181"/>
      <c r="D256" s="181"/>
    </row>
    <row r="257" spans="1:4" ht="12.75" x14ac:dyDescent="0.2">
      <c r="A257" s="179"/>
      <c r="B257" s="180"/>
      <c r="C257" s="181"/>
      <c r="D257" s="181"/>
    </row>
    <row r="258" spans="1:4" ht="12.75" x14ac:dyDescent="0.2">
      <c r="A258" s="179"/>
      <c r="B258" s="180"/>
      <c r="C258" s="181"/>
      <c r="D258" s="181"/>
    </row>
    <row r="259" spans="1:4" ht="12.75" x14ac:dyDescent="0.2">
      <c r="A259" s="179"/>
      <c r="B259" s="180"/>
      <c r="C259" s="181"/>
      <c r="D259" s="181"/>
    </row>
    <row r="260" spans="1:4" ht="12.75" x14ac:dyDescent="0.2">
      <c r="A260" s="179"/>
      <c r="B260" s="180"/>
      <c r="C260" s="181"/>
      <c r="D260" s="181"/>
    </row>
    <row r="261" spans="1:4" ht="12.75" x14ac:dyDescent="0.2">
      <c r="A261" s="179"/>
      <c r="B261" s="180"/>
      <c r="C261" s="181"/>
      <c r="D261" s="181"/>
    </row>
    <row r="262" spans="1:4" ht="12.75" x14ac:dyDescent="0.2">
      <c r="A262" s="179"/>
      <c r="B262" s="180"/>
      <c r="C262" s="181"/>
      <c r="D262" s="181"/>
    </row>
    <row r="263" spans="1:4" ht="12.75" x14ac:dyDescent="0.2">
      <c r="A263" s="179"/>
      <c r="B263" s="180"/>
      <c r="C263" s="181"/>
      <c r="D263" s="181"/>
    </row>
    <row r="264" spans="1:4" ht="12.75" x14ac:dyDescent="0.2">
      <c r="A264" s="179"/>
      <c r="B264" s="180"/>
      <c r="C264" s="181"/>
      <c r="D264" s="181"/>
    </row>
    <row r="265" spans="1:4" ht="12.75" x14ac:dyDescent="0.2">
      <c r="A265" s="179"/>
      <c r="B265" s="180"/>
      <c r="C265" s="181"/>
      <c r="D265" s="181"/>
    </row>
    <row r="266" spans="1:4" ht="12.75" x14ac:dyDescent="0.2">
      <c r="A266" s="179"/>
      <c r="B266" s="180"/>
      <c r="C266" s="181"/>
      <c r="D266" s="181"/>
    </row>
    <row r="267" spans="1:4" ht="12.75" x14ac:dyDescent="0.2">
      <c r="A267" s="179"/>
      <c r="B267" s="180"/>
      <c r="C267" s="181"/>
      <c r="D267" s="181"/>
    </row>
    <row r="268" spans="1:4" ht="12.75" x14ac:dyDescent="0.2">
      <c r="A268" s="179"/>
      <c r="B268" s="180"/>
      <c r="C268" s="181"/>
      <c r="D268" s="181"/>
    </row>
    <row r="269" spans="1:4" ht="12.75" x14ac:dyDescent="0.2">
      <c r="A269" s="179"/>
      <c r="B269" s="180"/>
      <c r="C269" s="181"/>
      <c r="D269" s="181"/>
    </row>
    <row r="270" spans="1:4" ht="12.75" x14ac:dyDescent="0.2">
      <c r="A270" s="179"/>
      <c r="B270" s="180"/>
      <c r="C270" s="181"/>
      <c r="D270" s="181"/>
    </row>
    <row r="271" spans="1:4" ht="12.75" x14ac:dyDescent="0.2">
      <c r="A271" s="179"/>
      <c r="B271" s="180"/>
      <c r="C271" s="181"/>
      <c r="D271" s="181"/>
    </row>
    <row r="272" spans="1:4" ht="12.75" x14ac:dyDescent="0.2">
      <c r="A272" s="179"/>
      <c r="B272" s="180"/>
      <c r="C272" s="181"/>
      <c r="D272" s="181"/>
    </row>
    <row r="273" spans="1:4" ht="12.75" x14ac:dyDescent="0.2">
      <c r="A273" s="179"/>
      <c r="B273" s="180"/>
      <c r="C273" s="181"/>
      <c r="D273" s="181"/>
    </row>
    <row r="274" spans="1:4" ht="12.75" x14ac:dyDescent="0.2">
      <c r="A274" s="179"/>
      <c r="B274" s="180"/>
      <c r="C274" s="181"/>
      <c r="D274" s="181"/>
    </row>
    <row r="275" spans="1:4" ht="12.75" x14ac:dyDescent="0.2">
      <c r="A275" s="179"/>
      <c r="B275" s="180"/>
      <c r="C275" s="181"/>
      <c r="D275" s="181"/>
    </row>
    <row r="276" spans="1:4" ht="12.75" x14ac:dyDescent="0.2">
      <c r="A276" s="179"/>
      <c r="B276" s="180"/>
      <c r="C276" s="181"/>
      <c r="D276" s="181"/>
    </row>
    <row r="277" spans="1:4" ht="12.75" x14ac:dyDescent="0.2">
      <c r="A277" s="179"/>
      <c r="B277" s="180"/>
      <c r="C277" s="181"/>
      <c r="D277" s="181"/>
    </row>
    <row r="278" spans="1:4" ht="12.75" x14ac:dyDescent="0.2">
      <c r="A278" s="179"/>
      <c r="B278" s="180"/>
      <c r="C278" s="181"/>
      <c r="D278" s="181"/>
    </row>
    <row r="279" spans="1:4" ht="12.75" x14ac:dyDescent="0.2">
      <c r="A279" s="179"/>
      <c r="B279" s="180"/>
      <c r="C279" s="181"/>
      <c r="D279" s="181"/>
    </row>
    <row r="280" spans="1:4" ht="12.75" x14ac:dyDescent="0.2">
      <c r="A280" s="179"/>
      <c r="B280" s="180"/>
      <c r="C280" s="181"/>
      <c r="D280" s="181"/>
    </row>
    <row r="281" spans="1:4" ht="12.75" x14ac:dyDescent="0.2">
      <c r="A281" s="179"/>
      <c r="B281" s="180"/>
      <c r="C281" s="181"/>
      <c r="D281" s="181"/>
    </row>
    <row r="282" spans="1:4" ht="12.75" x14ac:dyDescent="0.2">
      <c r="A282" s="179"/>
      <c r="B282" s="180"/>
      <c r="C282" s="181"/>
      <c r="D282" s="181"/>
    </row>
    <row r="283" spans="1:4" ht="12.75" x14ac:dyDescent="0.2">
      <c r="A283" s="179"/>
      <c r="B283" s="180"/>
      <c r="C283" s="181"/>
      <c r="D283" s="181"/>
    </row>
    <row r="284" spans="1:4" ht="12.75" x14ac:dyDescent="0.2">
      <c r="A284" s="179"/>
      <c r="B284" s="180"/>
      <c r="C284" s="181"/>
      <c r="D284" s="181"/>
    </row>
    <row r="285" spans="1:4" ht="12.75" x14ac:dyDescent="0.2">
      <c r="A285" s="179"/>
      <c r="B285" s="180"/>
      <c r="C285" s="181"/>
      <c r="D285" s="181"/>
    </row>
    <row r="286" spans="1:4" ht="12.75" x14ac:dyDescent="0.2">
      <c r="A286" s="179"/>
      <c r="B286" s="180"/>
      <c r="C286" s="181"/>
      <c r="D286" s="181"/>
    </row>
    <row r="287" spans="1:4" ht="12.75" x14ac:dyDescent="0.2">
      <c r="A287" s="179"/>
      <c r="B287" s="180"/>
      <c r="C287" s="181"/>
      <c r="D287" s="181"/>
    </row>
    <row r="288" spans="1:4" ht="12.75" x14ac:dyDescent="0.2">
      <c r="A288" s="179"/>
      <c r="B288" s="180"/>
      <c r="C288" s="181"/>
      <c r="D288" s="181"/>
    </row>
    <row r="289" spans="1:4" ht="12.75" x14ac:dyDescent="0.2">
      <c r="A289" s="179"/>
      <c r="B289" s="180"/>
      <c r="C289" s="181"/>
      <c r="D289" s="181"/>
    </row>
    <row r="290" spans="1:4" ht="12.75" x14ac:dyDescent="0.2">
      <c r="A290" s="179"/>
      <c r="B290" s="180"/>
      <c r="C290" s="181"/>
      <c r="D290" s="181"/>
    </row>
    <row r="291" spans="1:4" ht="12.75" x14ac:dyDescent="0.2">
      <c r="A291" s="179"/>
      <c r="B291" s="180"/>
      <c r="C291" s="181"/>
      <c r="D291" s="181"/>
    </row>
    <row r="292" spans="1:4" ht="12.75" x14ac:dyDescent="0.2">
      <c r="A292" s="179"/>
      <c r="B292" s="180"/>
      <c r="C292" s="181"/>
      <c r="D292" s="181"/>
    </row>
    <row r="293" spans="1:4" ht="12.75" x14ac:dyDescent="0.2">
      <c r="A293" s="179"/>
      <c r="B293" s="180"/>
      <c r="C293" s="181"/>
      <c r="D293" s="181"/>
    </row>
    <row r="294" spans="1:4" ht="12.75" x14ac:dyDescent="0.2">
      <c r="A294" s="179"/>
      <c r="B294" s="180"/>
      <c r="C294" s="181"/>
      <c r="D294" s="181"/>
    </row>
    <row r="295" spans="1:4" ht="12.75" x14ac:dyDescent="0.2">
      <c r="A295" s="179"/>
      <c r="B295" s="180"/>
      <c r="C295" s="181"/>
      <c r="D295" s="181"/>
    </row>
    <row r="296" spans="1:4" ht="12.75" x14ac:dyDescent="0.2">
      <c r="A296" s="179"/>
      <c r="B296" s="180"/>
      <c r="C296" s="181"/>
      <c r="D296" s="181"/>
    </row>
    <row r="297" spans="1:4" ht="12.75" x14ac:dyDescent="0.2">
      <c r="A297" s="179"/>
      <c r="B297" s="180"/>
      <c r="C297" s="181"/>
      <c r="D297" s="181"/>
    </row>
    <row r="298" spans="1:4" ht="12.75" x14ac:dyDescent="0.2">
      <c r="A298" s="179"/>
      <c r="B298" s="180"/>
      <c r="C298" s="181"/>
      <c r="D298" s="181"/>
    </row>
    <row r="299" spans="1:4" ht="12.75" x14ac:dyDescent="0.2">
      <c r="A299" s="179"/>
      <c r="B299" s="180"/>
      <c r="C299" s="181"/>
      <c r="D299" s="181"/>
    </row>
    <row r="300" spans="1:4" ht="12.75" x14ac:dyDescent="0.2">
      <c r="A300" s="179"/>
      <c r="B300" s="180"/>
      <c r="C300" s="181"/>
      <c r="D300" s="181"/>
    </row>
    <row r="301" spans="1:4" ht="12.75" x14ac:dyDescent="0.2">
      <c r="A301" s="179"/>
      <c r="B301" s="180"/>
      <c r="C301" s="181"/>
      <c r="D301" s="181"/>
    </row>
    <row r="302" spans="1:4" ht="12.75" x14ac:dyDescent="0.2">
      <c r="A302" s="179"/>
      <c r="B302" s="180"/>
      <c r="C302" s="181"/>
      <c r="D302" s="181"/>
    </row>
    <row r="303" spans="1:4" ht="12.75" x14ac:dyDescent="0.2">
      <c r="A303" s="179"/>
      <c r="B303" s="180"/>
      <c r="C303" s="181"/>
      <c r="D303" s="181"/>
    </row>
    <row r="304" spans="1:4" ht="12.75" x14ac:dyDescent="0.2">
      <c r="A304" s="179"/>
      <c r="B304" s="180"/>
      <c r="C304" s="181"/>
      <c r="D304" s="181"/>
    </row>
    <row r="305" spans="1:4" ht="12.75" x14ac:dyDescent="0.2">
      <c r="A305" s="179"/>
      <c r="B305" s="180"/>
      <c r="C305" s="181"/>
      <c r="D305" s="181"/>
    </row>
    <row r="306" spans="1:4" ht="12.75" x14ac:dyDescent="0.2">
      <c r="A306" s="179"/>
      <c r="B306" s="180"/>
      <c r="C306" s="181"/>
      <c r="D306" s="181"/>
    </row>
    <row r="307" spans="1:4" ht="12.75" x14ac:dyDescent="0.2">
      <c r="A307" s="179"/>
      <c r="B307" s="180"/>
      <c r="C307" s="181"/>
      <c r="D307" s="181"/>
    </row>
    <row r="308" spans="1:4" ht="12.75" x14ac:dyDescent="0.2">
      <c r="A308" s="179"/>
      <c r="B308" s="180"/>
      <c r="C308" s="181"/>
      <c r="D308" s="181"/>
    </row>
    <row r="309" spans="1:4" ht="12.75" x14ac:dyDescent="0.2">
      <c r="A309" s="179"/>
      <c r="B309" s="180"/>
      <c r="C309" s="181"/>
      <c r="D309" s="181"/>
    </row>
    <row r="310" spans="1:4" ht="12.75" x14ac:dyDescent="0.2">
      <c r="A310" s="179"/>
      <c r="B310" s="180"/>
      <c r="C310" s="181"/>
      <c r="D310" s="181"/>
    </row>
    <row r="311" spans="1:4" ht="12.75" x14ac:dyDescent="0.2">
      <c r="A311" s="179"/>
      <c r="B311" s="180"/>
      <c r="C311" s="181"/>
      <c r="D311" s="181"/>
    </row>
    <row r="312" spans="1:4" ht="12.75" x14ac:dyDescent="0.2">
      <c r="A312" s="179"/>
      <c r="B312" s="180"/>
      <c r="C312" s="181"/>
      <c r="D312" s="181"/>
    </row>
    <row r="313" spans="1:4" ht="12.75" x14ac:dyDescent="0.2">
      <c r="A313" s="179"/>
      <c r="B313" s="180"/>
      <c r="C313" s="181"/>
      <c r="D313" s="181"/>
    </row>
    <row r="314" spans="1:4" ht="12.75" x14ac:dyDescent="0.2">
      <c r="A314" s="179"/>
      <c r="B314" s="180"/>
      <c r="C314" s="181"/>
      <c r="D314" s="181"/>
    </row>
    <row r="315" spans="1:4" ht="12.75" x14ac:dyDescent="0.2">
      <c r="A315" s="179"/>
      <c r="B315" s="180"/>
      <c r="C315" s="181"/>
      <c r="D315" s="181"/>
    </row>
    <row r="316" spans="1:4" ht="12.75" x14ac:dyDescent="0.2">
      <c r="A316" s="179"/>
      <c r="B316" s="180"/>
      <c r="C316" s="181"/>
      <c r="D316" s="181"/>
    </row>
    <row r="317" spans="1:4" ht="12.75" x14ac:dyDescent="0.2">
      <c r="A317" s="179"/>
      <c r="B317" s="180"/>
      <c r="C317" s="181"/>
      <c r="D317" s="181"/>
    </row>
    <row r="318" spans="1:4" ht="12.75" x14ac:dyDescent="0.2">
      <c r="A318" s="179"/>
      <c r="B318" s="180"/>
      <c r="C318" s="181"/>
      <c r="D318" s="181"/>
    </row>
    <row r="319" spans="1:4" ht="12.75" x14ac:dyDescent="0.2">
      <c r="A319" s="179"/>
      <c r="B319" s="180"/>
      <c r="C319" s="181"/>
      <c r="D319" s="181"/>
    </row>
    <row r="320" spans="1:4" ht="12.75" x14ac:dyDescent="0.2">
      <c r="A320" s="179"/>
      <c r="B320" s="180"/>
      <c r="C320" s="181"/>
      <c r="D320" s="181"/>
    </row>
    <row r="321" spans="1:4" ht="12.75" x14ac:dyDescent="0.2">
      <c r="A321" s="179"/>
      <c r="B321" s="180"/>
      <c r="C321" s="181"/>
      <c r="D321" s="181"/>
    </row>
    <row r="322" spans="1:4" ht="12.75" x14ac:dyDescent="0.2">
      <c r="A322" s="179"/>
      <c r="B322" s="180"/>
      <c r="C322" s="181"/>
      <c r="D322" s="181"/>
    </row>
    <row r="323" spans="1:4" ht="12.75" x14ac:dyDescent="0.2">
      <c r="A323" s="179"/>
      <c r="B323" s="180"/>
      <c r="C323" s="181"/>
      <c r="D323" s="181"/>
    </row>
    <row r="324" spans="1:4" ht="12.75" x14ac:dyDescent="0.2">
      <c r="A324" s="179"/>
      <c r="B324" s="180"/>
      <c r="C324" s="181"/>
      <c r="D324" s="181"/>
    </row>
    <row r="325" spans="1:4" ht="12.75" x14ac:dyDescent="0.2">
      <c r="A325" s="179"/>
      <c r="B325" s="180"/>
      <c r="C325" s="181"/>
      <c r="D325" s="181"/>
    </row>
    <row r="326" spans="1:4" ht="12.75" x14ac:dyDescent="0.2">
      <c r="A326" s="179"/>
      <c r="B326" s="180"/>
      <c r="C326" s="181"/>
      <c r="D326" s="181"/>
    </row>
    <row r="327" spans="1:4" ht="12.75" x14ac:dyDescent="0.2">
      <c r="A327" s="179"/>
      <c r="B327" s="180"/>
      <c r="C327" s="181"/>
      <c r="D327" s="181"/>
    </row>
    <row r="328" spans="1:4" ht="12.75" x14ac:dyDescent="0.2">
      <c r="A328" s="179"/>
      <c r="B328" s="180"/>
      <c r="C328" s="181"/>
      <c r="D328" s="181"/>
    </row>
    <row r="329" spans="1:4" ht="12.75" x14ac:dyDescent="0.2">
      <c r="A329" s="179"/>
      <c r="B329" s="180"/>
      <c r="C329" s="181"/>
      <c r="D329" s="181"/>
    </row>
    <row r="330" spans="1:4" ht="12.75" x14ac:dyDescent="0.2">
      <c r="A330" s="179"/>
      <c r="B330" s="180"/>
      <c r="C330" s="181"/>
      <c r="D330" s="181"/>
    </row>
    <row r="331" spans="1:4" ht="12.75" x14ac:dyDescent="0.2">
      <c r="A331" s="179"/>
      <c r="B331" s="180"/>
      <c r="C331" s="181"/>
      <c r="D331" s="181"/>
    </row>
    <row r="332" spans="1:4" ht="12.75" x14ac:dyDescent="0.2">
      <c r="A332" s="179"/>
      <c r="B332" s="180"/>
      <c r="C332" s="181"/>
      <c r="D332" s="181"/>
    </row>
    <row r="333" spans="1:4" ht="12.75" x14ac:dyDescent="0.2">
      <c r="A333" s="179"/>
      <c r="B333" s="180"/>
      <c r="C333" s="181"/>
      <c r="D333" s="181"/>
    </row>
    <row r="334" spans="1:4" ht="12.75" x14ac:dyDescent="0.2">
      <c r="A334" s="179"/>
      <c r="B334" s="180"/>
      <c r="C334" s="181"/>
      <c r="D334" s="181"/>
    </row>
    <row r="335" spans="1:4" ht="12.75" x14ac:dyDescent="0.2">
      <c r="A335" s="179"/>
      <c r="B335" s="180"/>
      <c r="C335" s="181"/>
      <c r="D335" s="181"/>
    </row>
    <row r="336" spans="1:4" ht="12.75" x14ac:dyDescent="0.2">
      <c r="A336" s="179"/>
      <c r="B336" s="180"/>
      <c r="C336" s="181"/>
      <c r="D336" s="181"/>
    </row>
    <row r="337" spans="1:4" ht="12.75" x14ac:dyDescent="0.2">
      <c r="A337" s="179"/>
      <c r="B337" s="180"/>
      <c r="C337" s="181"/>
      <c r="D337" s="181"/>
    </row>
    <row r="338" spans="1:4" ht="12.75" x14ac:dyDescent="0.2">
      <c r="A338" s="179"/>
      <c r="B338" s="180"/>
      <c r="C338" s="181"/>
      <c r="D338" s="181"/>
    </row>
    <row r="339" spans="1:4" ht="12.75" x14ac:dyDescent="0.2">
      <c r="A339" s="179"/>
      <c r="B339" s="180"/>
      <c r="C339" s="181"/>
      <c r="D339" s="181"/>
    </row>
    <row r="340" spans="1:4" ht="12.75" x14ac:dyDescent="0.2">
      <c r="A340" s="179"/>
      <c r="B340" s="180"/>
      <c r="C340" s="181"/>
      <c r="D340" s="181"/>
    </row>
    <row r="341" spans="1:4" ht="12.75" x14ac:dyDescent="0.2">
      <c r="A341" s="179"/>
      <c r="B341" s="180"/>
      <c r="C341" s="181"/>
      <c r="D341" s="181"/>
    </row>
    <row r="342" spans="1:4" ht="12.75" x14ac:dyDescent="0.2">
      <c r="A342" s="179"/>
      <c r="B342" s="180"/>
      <c r="C342" s="181"/>
      <c r="D342" s="181"/>
    </row>
    <row r="343" spans="1:4" ht="12.75" x14ac:dyDescent="0.2">
      <c r="A343" s="179"/>
      <c r="B343" s="180"/>
      <c r="C343" s="181"/>
      <c r="D343" s="181"/>
    </row>
    <row r="344" spans="1:4" ht="12.75" x14ac:dyDescent="0.2">
      <c r="A344" s="179"/>
      <c r="B344" s="180"/>
      <c r="C344" s="181"/>
      <c r="D344" s="181"/>
    </row>
    <row r="345" spans="1:4" ht="12.75" x14ac:dyDescent="0.2">
      <c r="A345" s="179"/>
      <c r="B345" s="180"/>
      <c r="C345" s="181"/>
      <c r="D345" s="181"/>
    </row>
    <row r="346" spans="1:4" ht="12.75" x14ac:dyDescent="0.2">
      <c r="A346" s="179"/>
      <c r="B346" s="180"/>
      <c r="C346" s="181"/>
      <c r="D346" s="181"/>
    </row>
    <row r="347" spans="1:4" ht="12.75" x14ac:dyDescent="0.2">
      <c r="A347" s="179"/>
      <c r="B347" s="180"/>
      <c r="C347" s="181"/>
      <c r="D347" s="181"/>
    </row>
    <row r="348" spans="1:4" ht="12.75" x14ac:dyDescent="0.2">
      <c r="A348" s="179"/>
      <c r="B348" s="180"/>
      <c r="C348" s="181"/>
      <c r="D348" s="181"/>
    </row>
    <row r="349" spans="1:4" ht="12.75" x14ac:dyDescent="0.2">
      <c r="A349" s="179"/>
      <c r="B349" s="180"/>
      <c r="C349" s="181"/>
      <c r="D349" s="181"/>
    </row>
    <row r="350" spans="1:4" ht="12.75" x14ac:dyDescent="0.2">
      <c r="A350" s="179"/>
      <c r="B350" s="180"/>
      <c r="C350" s="181"/>
      <c r="D350" s="181"/>
    </row>
    <row r="351" spans="1:4" ht="12.75" x14ac:dyDescent="0.2">
      <c r="A351" s="179"/>
      <c r="B351" s="180"/>
      <c r="C351" s="181"/>
      <c r="D351" s="181"/>
    </row>
    <row r="352" spans="1:4" ht="12.75" x14ac:dyDescent="0.2">
      <c r="A352" s="179"/>
      <c r="B352" s="180"/>
      <c r="C352" s="181"/>
      <c r="D352" s="181"/>
    </row>
    <row r="353" spans="1:4" ht="12.75" x14ac:dyDescent="0.2">
      <c r="A353" s="179"/>
      <c r="B353" s="180"/>
      <c r="C353" s="181"/>
      <c r="D353" s="181"/>
    </row>
    <row r="354" spans="1:4" ht="12.75" x14ac:dyDescent="0.2">
      <c r="A354" s="179"/>
      <c r="B354" s="180"/>
      <c r="C354" s="181"/>
      <c r="D354" s="181"/>
    </row>
    <row r="355" spans="1:4" ht="12.75" x14ac:dyDescent="0.2">
      <c r="A355" s="179"/>
      <c r="B355" s="180"/>
      <c r="C355" s="181"/>
      <c r="D355" s="181"/>
    </row>
    <row r="356" spans="1:4" ht="12.75" x14ac:dyDescent="0.2">
      <c r="A356" s="179"/>
      <c r="B356" s="180"/>
      <c r="C356" s="181"/>
      <c r="D356" s="181"/>
    </row>
    <row r="357" spans="1:4" ht="12.75" x14ac:dyDescent="0.2">
      <c r="A357" s="179"/>
      <c r="B357" s="180"/>
      <c r="C357" s="181"/>
      <c r="D357" s="181"/>
    </row>
    <row r="358" spans="1:4" ht="12.75" x14ac:dyDescent="0.2">
      <c r="A358" s="179"/>
      <c r="B358" s="180"/>
      <c r="C358" s="181"/>
      <c r="D358" s="181"/>
    </row>
    <row r="359" spans="1:4" ht="12.75" x14ac:dyDescent="0.2">
      <c r="A359" s="179"/>
      <c r="B359" s="180"/>
      <c r="C359" s="181"/>
      <c r="D359" s="181"/>
    </row>
    <row r="360" spans="1:4" ht="12.75" x14ac:dyDescent="0.2">
      <c r="A360" s="179"/>
      <c r="B360" s="180"/>
      <c r="C360" s="181"/>
      <c r="D360" s="181"/>
    </row>
    <row r="361" spans="1:4" ht="12.75" x14ac:dyDescent="0.2">
      <c r="A361" s="179"/>
      <c r="B361" s="180"/>
      <c r="C361" s="181"/>
      <c r="D361" s="181"/>
    </row>
    <row r="362" spans="1:4" ht="12.75" x14ac:dyDescent="0.2">
      <c r="A362" s="179"/>
      <c r="B362" s="180"/>
      <c r="C362" s="181"/>
      <c r="D362" s="181"/>
    </row>
    <row r="363" spans="1:4" ht="12.75" x14ac:dyDescent="0.2">
      <c r="A363" s="179"/>
      <c r="B363" s="180"/>
      <c r="C363" s="181"/>
      <c r="D363" s="181"/>
    </row>
    <row r="364" spans="1:4" ht="12.75" x14ac:dyDescent="0.2">
      <c r="A364" s="179"/>
      <c r="B364" s="180"/>
      <c r="C364" s="181"/>
      <c r="D364" s="181"/>
    </row>
    <row r="365" spans="1:4" ht="12.75" x14ac:dyDescent="0.2">
      <c r="A365" s="179"/>
      <c r="B365" s="180"/>
      <c r="C365" s="181"/>
      <c r="D365" s="181"/>
    </row>
    <row r="366" spans="1:4" ht="12.75" x14ac:dyDescent="0.2">
      <c r="A366" s="179"/>
      <c r="B366" s="180"/>
      <c r="C366" s="181"/>
      <c r="D366" s="181"/>
    </row>
    <row r="367" spans="1:4" ht="12.75" x14ac:dyDescent="0.2">
      <c r="A367" s="179"/>
      <c r="B367" s="180"/>
      <c r="C367" s="181"/>
      <c r="D367" s="181"/>
    </row>
    <row r="368" spans="1:4" ht="12.75" x14ac:dyDescent="0.2">
      <c r="A368" s="179"/>
      <c r="B368" s="180"/>
      <c r="C368" s="181"/>
      <c r="D368" s="181"/>
    </row>
    <row r="369" spans="1:4" ht="12.75" x14ac:dyDescent="0.2">
      <c r="A369" s="179"/>
      <c r="B369" s="180"/>
      <c r="C369" s="181"/>
      <c r="D369" s="181"/>
    </row>
    <row r="370" spans="1:4" ht="12.75" x14ac:dyDescent="0.2">
      <c r="A370" s="179"/>
      <c r="B370" s="180"/>
      <c r="C370" s="181"/>
      <c r="D370" s="181"/>
    </row>
    <row r="371" spans="1:4" ht="12.75" x14ac:dyDescent="0.2">
      <c r="A371" s="179"/>
      <c r="B371" s="180"/>
      <c r="C371" s="181"/>
      <c r="D371" s="181"/>
    </row>
    <row r="372" spans="1:4" ht="12.75" x14ac:dyDescent="0.2">
      <c r="A372" s="179"/>
      <c r="B372" s="180"/>
      <c r="C372" s="181"/>
      <c r="D372" s="181"/>
    </row>
    <row r="373" spans="1:4" ht="12.75" x14ac:dyDescent="0.2">
      <c r="A373" s="179"/>
      <c r="B373" s="180"/>
      <c r="C373" s="181"/>
      <c r="D373" s="181"/>
    </row>
    <row r="374" spans="1:4" ht="12.75" x14ac:dyDescent="0.2">
      <c r="A374" s="179"/>
      <c r="B374" s="180"/>
      <c r="C374" s="181"/>
      <c r="D374" s="181"/>
    </row>
    <row r="375" spans="1:4" ht="12.75" x14ac:dyDescent="0.2">
      <c r="A375" s="179"/>
      <c r="B375" s="180"/>
      <c r="C375" s="181"/>
      <c r="D375" s="181"/>
    </row>
    <row r="376" spans="1:4" ht="12.75" x14ac:dyDescent="0.2">
      <c r="A376" s="179"/>
      <c r="B376" s="180"/>
      <c r="C376" s="181"/>
      <c r="D376" s="181"/>
    </row>
    <row r="377" spans="1:4" ht="12.75" x14ac:dyDescent="0.2">
      <c r="A377" s="179"/>
      <c r="B377" s="180"/>
      <c r="C377" s="181"/>
      <c r="D377" s="181"/>
    </row>
    <row r="378" spans="1:4" ht="12.75" x14ac:dyDescent="0.2">
      <c r="A378" s="179"/>
      <c r="B378" s="180"/>
      <c r="C378" s="181"/>
      <c r="D378" s="181"/>
    </row>
    <row r="379" spans="1:4" ht="12.75" x14ac:dyDescent="0.2">
      <c r="A379" s="179"/>
      <c r="B379" s="180"/>
      <c r="C379" s="181"/>
      <c r="D379" s="181"/>
    </row>
    <row r="380" spans="1:4" ht="12.75" x14ac:dyDescent="0.2">
      <c r="A380" s="179"/>
      <c r="B380" s="180"/>
      <c r="C380" s="181"/>
      <c r="D380" s="181"/>
    </row>
    <row r="381" spans="1:4" ht="12.75" x14ac:dyDescent="0.2">
      <c r="A381" s="179"/>
      <c r="B381" s="180"/>
      <c r="C381" s="181"/>
      <c r="D381" s="181"/>
    </row>
    <row r="382" spans="1:4" ht="12.75" x14ac:dyDescent="0.2">
      <c r="A382" s="179"/>
      <c r="B382" s="180"/>
      <c r="C382" s="181"/>
      <c r="D382" s="181"/>
    </row>
    <row r="383" spans="1:4" ht="12.75" x14ac:dyDescent="0.2">
      <c r="A383" s="179"/>
      <c r="B383" s="180"/>
      <c r="C383" s="181"/>
      <c r="D383" s="181"/>
    </row>
    <row r="384" spans="1:4" ht="12.75" x14ac:dyDescent="0.2">
      <c r="A384" s="179"/>
      <c r="B384" s="180"/>
      <c r="C384" s="181"/>
      <c r="D384" s="181"/>
    </row>
    <row r="385" spans="1:4" ht="12.75" x14ac:dyDescent="0.2">
      <c r="A385" s="179"/>
      <c r="B385" s="180"/>
      <c r="C385" s="181"/>
      <c r="D385" s="181"/>
    </row>
    <row r="386" spans="1:4" ht="12.75" x14ac:dyDescent="0.2">
      <c r="A386" s="179"/>
      <c r="B386" s="180"/>
      <c r="C386" s="181"/>
      <c r="D386" s="181"/>
    </row>
    <row r="387" spans="1:4" ht="12.75" x14ac:dyDescent="0.2">
      <c r="A387" s="179"/>
      <c r="B387" s="180"/>
      <c r="C387" s="181"/>
      <c r="D387" s="181"/>
    </row>
    <row r="388" spans="1:4" ht="12.75" x14ac:dyDescent="0.2">
      <c r="A388" s="179"/>
      <c r="B388" s="180"/>
      <c r="C388" s="181"/>
      <c r="D388" s="181"/>
    </row>
    <row r="389" spans="1:4" ht="12.75" x14ac:dyDescent="0.2">
      <c r="A389" s="179"/>
      <c r="B389" s="180"/>
      <c r="C389" s="181"/>
      <c r="D389" s="181"/>
    </row>
    <row r="390" spans="1:4" ht="12.75" x14ac:dyDescent="0.2">
      <c r="A390" s="179"/>
      <c r="B390" s="180"/>
      <c r="C390" s="181"/>
      <c r="D390" s="181"/>
    </row>
    <row r="391" spans="1:4" ht="12.75" x14ac:dyDescent="0.2">
      <c r="A391" s="179"/>
      <c r="B391" s="180"/>
      <c r="C391" s="181"/>
      <c r="D391" s="181"/>
    </row>
    <row r="392" spans="1:4" ht="12.75" x14ac:dyDescent="0.2">
      <c r="A392" s="179"/>
      <c r="B392" s="180"/>
      <c r="C392" s="181"/>
      <c r="D392" s="181"/>
    </row>
    <row r="393" spans="1:4" ht="12.75" x14ac:dyDescent="0.2">
      <c r="A393" s="179"/>
      <c r="B393" s="180"/>
      <c r="C393" s="181"/>
      <c r="D393" s="181"/>
    </row>
    <row r="394" spans="1:4" ht="12.75" x14ac:dyDescent="0.2">
      <c r="A394" s="179"/>
      <c r="B394" s="180"/>
      <c r="C394" s="181"/>
      <c r="D394" s="181"/>
    </row>
    <row r="395" spans="1:4" ht="12.75" x14ac:dyDescent="0.2">
      <c r="A395" s="179"/>
      <c r="B395" s="180"/>
      <c r="C395" s="181"/>
      <c r="D395" s="181"/>
    </row>
    <row r="396" spans="1:4" ht="12.75" x14ac:dyDescent="0.2">
      <c r="A396" s="179"/>
      <c r="B396" s="180"/>
      <c r="C396" s="181"/>
      <c r="D396" s="181"/>
    </row>
    <row r="397" spans="1:4" ht="12.75" x14ac:dyDescent="0.2">
      <c r="A397" s="179"/>
      <c r="B397" s="180"/>
      <c r="C397" s="181"/>
      <c r="D397" s="181"/>
    </row>
    <row r="398" spans="1:4" ht="12.75" x14ac:dyDescent="0.2">
      <c r="A398" s="179"/>
      <c r="B398" s="180"/>
      <c r="C398" s="181"/>
      <c r="D398" s="181"/>
    </row>
    <row r="399" spans="1:4" ht="12.75" x14ac:dyDescent="0.2">
      <c r="A399" s="179"/>
      <c r="B399" s="180"/>
      <c r="C399" s="181"/>
      <c r="D399" s="181"/>
    </row>
    <row r="400" spans="1:4" ht="12.75" x14ac:dyDescent="0.2">
      <c r="A400" s="179"/>
      <c r="B400" s="180"/>
      <c r="C400" s="181"/>
      <c r="D400" s="181"/>
    </row>
    <row r="401" spans="1:4" ht="12.75" x14ac:dyDescent="0.2">
      <c r="A401" s="179"/>
      <c r="B401" s="180"/>
      <c r="C401" s="181"/>
      <c r="D401" s="181"/>
    </row>
    <row r="402" spans="1:4" ht="12.75" x14ac:dyDescent="0.2">
      <c r="A402" s="179"/>
      <c r="B402" s="180"/>
      <c r="C402" s="181"/>
      <c r="D402" s="181"/>
    </row>
    <row r="403" spans="1:4" ht="12.75" x14ac:dyDescent="0.2">
      <c r="A403" s="179"/>
      <c r="B403" s="180"/>
      <c r="C403" s="181"/>
      <c r="D403" s="181"/>
    </row>
    <row r="404" spans="1:4" ht="12.75" x14ac:dyDescent="0.2">
      <c r="A404" s="179"/>
      <c r="B404" s="180"/>
      <c r="C404" s="181"/>
      <c r="D404" s="181"/>
    </row>
    <row r="405" spans="1:4" ht="12.75" x14ac:dyDescent="0.2">
      <c r="A405" s="179"/>
      <c r="B405" s="180"/>
      <c r="C405" s="181"/>
      <c r="D405" s="181"/>
    </row>
    <row r="406" spans="1:4" ht="12.75" x14ac:dyDescent="0.2">
      <c r="A406" s="179"/>
      <c r="B406" s="180"/>
      <c r="C406" s="181"/>
      <c r="D406" s="181"/>
    </row>
    <row r="407" spans="1:4" ht="12.75" x14ac:dyDescent="0.2">
      <c r="A407" s="179"/>
      <c r="B407" s="180"/>
      <c r="C407" s="181"/>
      <c r="D407" s="181"/>
    </row>
    <row r="408" spans="1:4" ht="12.75" x14ac:dyDescent="0.2">
      <c r="A408" s="179"/>
      <c r="B408" s="180"/>
      <c r="C408" s="181"/>
      <c r="D408" s="181"/>
    </row>
    <row r="409" spans="1:4" ht="12.75" x14ac:dyDescent="0.2">
      <c r="A409" s="179"/>
      <c r="B409" s="180"/>
      <c r="C409" s="181"/>
      <c r="D409" s="181"/>
    </row>
    <row r="410" spans="1:4" ht="12.75" x14ac:dyDescent="0.2">
      <c r="A410" s="179"/>
      <c r="B410" s="180"/>
      <c r="C410" s="181"/>
      <c r="D410" s="181"/>
    </row>
    <row r="411" spans="1:4" ht="12.75" x14ac:dyDescent="0.2">
      <c r="A411" s="179"/>
      <c r="B411" s="180"/>
      <c r="C411" s="181"/>
      <c r="D411" s="181"/>
    </row>
    <row r="412" spans="1:4" ht="12.75" x14ac:dyDescent="0.2">
      <c r="A412" s="179"/>
      <c r="B412" s="180"/>
      <c r="C412" s="181"/>
      <c r="D412" s="181"/>
    </row>
    <row r="413" spans="1:4" ht="12.75" x14ac:dyDescent="0.2">
      <c r="A413" s="179"/>
      <c r="B413" s="180"/>
      <c r="C413" s="181"/>
      <c r="D413" s="181"/>
    </row>
    <row r="414" spans="1:4" ht="12.75" x14ac:dyDescent="0.2">
      <c r="A414" s="179"/>
      <c r="B414" s="180"/>
      <c r="C414" s="181"/>
      <c r="D414" s="181"/>
    </row>
    <row r="415" spans="1:4" ht="12.75" x14ac:dyDescent="0.2">
      <c r="A415" s="179"/>
      <c r="B415" s="180"/>
      <c r="C415" s="181"/>
      <c r="D415" s="181"/>
    </row>
    <row r="416" spans="1:4" ht="12.75" x14ac:dyDescent="0.2">
      <c r="A416" s="179"/>
      <c r="B416" s="180"/>
      <c r="C416" s="181"/>
      <c r="D416" s="181"/>
    </row>
    <row r="417" spans="1:4" ht="12.75" x14ac:dyDescent="0.2">
      <c r="A417" s="179"/>
      <c r="B417" s="180"/>
      <c r="C417" s="181"/>
      <c r="D417" s="181"/>
    </row>
    <row r="418" spans="1:4" ht="12.75" x14ac:dyDescent="0.2">
      <c r="A418" s="179"/>
      <c r="B418" s="180"/>
      <c r="C418" s="181"/>
      <c r="D418" s="181"/>
    </row>
    <row r="419" spans="1:4" ht="12.75" x14ac:dyDescent="0.2">
      <c r="A419" s="179"/>
      <c r="B419" s="180"/>
      <c r="C419" s="181"/>
      <c r="D419" s="181"/>
    </row>
    <row r="420" spans="1:4" ht="12.75" x14ac:dyDescent="0.2">
      <c r="A420" s="179"/>
      <c r="B420" s="180"/>
      <c r="C420" s="181"/>
      <c r="D420" s="181"/>
    </row>
    <row r="421" spans="1:4" ht="12.75" x14ac:dyDescent="0.2">
      <c r="A421" s="179"/>
      <c r="B421" s="180"/>
      <c r="C421" s="181"/>
      <c r="D421" s="181"/>
    </row>
    <row r="422" spans="1:4" ht="12.75" x14ac:dyDescent="0.2">
      <c r="A422" s="179"/>
      <c r="B422" s="180"/>
      <c r="C422" s="181"/>
      <c r="D422" s="181"/>
    </row>
    <row r="423" spans="1:4" ht="12.75" x14ac:dyDescent="0.2">
      <c r="A423" s="179"/>
      <c r="B423" s="180"/>
      <c r="C423" s="181"/>
      <c r="D423" s="181"/>
    </row>
    <row r="424" spans="1:4" ht="12.75" x14ac:dyDescent="0.2">
      <c r="A424" s="179"/>
      <c r="B424" s="180"/>
      <c r="C424" s="181"/>
      <c r="D424" s="181"/>
    </row>
    <row r="425" spans="1:4" ht="12.75" x14ac:dyDescent="0.2">
      <c r="A425" s="179"/>
      <c r="B425" s="180"/>
      <c r="C425" s="181"/>
      <c r="D425" s="181"/>
    </row>
    <row r="426" spans="1:4" ht="12.75" x14ac:dyDescent="0.2">
      <c r="A426" s="179"/>
      <c r="B426" s="180"/>
      <c r="C426" s="181"/>
      <c r="D426" s="181"/>
    </row>
    <row r="427" spans="1:4" ht="12.75" x14ac:dyDescent="0.2">
      <c r="A427" s="179"/>
      <c r="B427" s="180"/>
      <c r="C427" s="181"/>
      <c r="D427" s="181"/>
    </row>
    <row r="428" spans="1:4" ht="12.75" x14ac:dyDescent="0.2">
      <c r="A428" s="179"/>
      <c r="B428" s="180"/>
      <c r="C428" s="181"/>
      <c r="D428" s="181"/>
    </row>
    <row r="429" spans="1:4" ht="12.75" x14ac:dyDescent="0.2">
      <c r="A429" s="179"/>
      <c r="B429" s="180"/>
      <c r="C429" s="181"/>
      <c r="D429" s="181"/>
    </row>
    <row r="430" spans="1:4" ht="12.75" x14ac:dyDescent="0.2">
      <c r="A430" s="179"/>
      <c r="B430" s="180"/>
      <c r="C430" s="181"/>
      <c r="D430" s="181"/>
    </row>
    <row r="431" spans="1:4" ht="12.75" x14ac:dyDescent="0.2">
      <c r="A431" s="179"/>
      <c r="B431" s="180"/>
      <c r="C431" s="181"/>
      <c r="D431" s="181"/>
    </row>
    <row r="432" spans="1:4" ht="12.75" x14ac:dyDescent="0.2">
      <c r="A432" s="179"/>
      <c r="B432" s="180"/>
      <c r="C432" s="181"/>
      <c r="D432" s="181"/>
    </row>
    <row r="433" spans="1:4" ht="12.75" x14ac:dyDescent="0.2">
      <c r="A433" s="179"/>
      <c r="B433" s="180"/>
      <c r="C433" s="181"/>
      <c r="D433" s="181"/>
    </row>
    <row r="434" spans="1:4" ht="12.75" x14ac:dyDescent="0.2">
      <c r="A434" s="179"/>
      <c r="B434" s="180"/>
      <c r="C434" s="181"/>
      <c r="D434" s="181"/>
    </row>
    <row r="435" spans="1:4" ht="12.75" x14ac:dyDescent="0.2">
      <c r="A435" s="179"/>
      <c r="B435" s="180"/>
      <c r="C435" s="181"/>
      <c r="D435" s="181"/>
    </row>
    <row r="436" spans="1:4" ht="12.75" x14ac:dyDescent="0.2">
      <c r="A436" s="179"/>
      <c r="B436" s="180"/>
      <c r="C436" s="181"/>
      <c r="D436" s="181"/>
    </row>
    <row r="437" spans="1:4" ht="12.75" x14ac:dyDescent="0.2">
      <c r="A437" s="179"/>
      <c r="B437" s="180"/>
      <c r="C437" s="181"/>
      <c r="D437" s="181"/>
    </row>
    <row r="438" spans="1:4" ht="12.75" x14ac:dyDescent="0.2">
      <c r="A438" s="179"/>
      <c r="B438" s="180"/>
      <c r="C438" s="181"/>
      <c r="D438" s="181"/>
    </row>
    <row r="439" spans="1:4" ht="12.75" x14ac:dyDescent="0.2">
      <c r="A439" s="179"/>
      <c r="B439" s="180"/>
      <c r="C439" s="181"/>
      <c r="D439" s="181"/>
    </row>
    <row r="440" spans="1:4" ht="12.75" x14ac:dyDescent="0.2">
      <c r="A440" s="179"/>
      <c r="B440" s="180"/>
      <c r="C440" s="181"/>
      <c r="D440" s="181"/>
    </row>
    <row r="441" spans="1:4" ht="12.75" x14ac:dyDescent="0.2">
      <c r="A441" s="179"/>
      <c r="B441" s="180"/>
      <c r="C441" s="181"/>
      <c r="D441" s="181"/>
    </row>
    <row r="442" spans="1:4" ht="12.75" x14ac:dyDescent="0.2">
      <c r="A442" s="179"/>
      <c r="B442" s="180"/>
      <c r="C442" s="181"/>
      <c r="D442" s="181"/>
    </row>
    <row r="443" spans="1:4" ht="12.75" x14ac:dyDescent="0.2">
      <c r="A443" s="179"/>
      <c r="B443" s="180"/>
      <c r="C443" s="181"/>
      <c r="D443" s="181"/>
    </row>
    <row r="444" spans="1:4" ht="12.75" x14ac:dyDescent="0.2">
      <c r="A444" s="179"/>
      <c r="B444" s="180"/>
      <c r="C444" s="181"/>
      <c r="D444" s="181"/>
    </row>
    <row r="445" spans="1:4" ht="12.75" x14ac:dyDescent="0.2">
      <c r="A445" s="179"/>
      <c r="B445" s="180"/>
      <c r="C445" s="181"/>
      <c r="D445" s="181"/>
    </row>
    <row r="446" spans="1:4" ht="12.75" x14ac:dyDescent="0.2">
      <c r="A446" s="179"/>
      <c r="B446" s="180"/>
      <c r="C446" s="181"/>
      <c r="D446" s="181"/>
    </row>
    <row r="447" spans="1:4" ht="12.75" x14ac:dyDescent="0.2">
      <c r="A447" s="179"/>
      <c r="B447" s="180"/>
      <c r="C447" s="181"/>
      <c r="D447" s="181"/>
    </row>
    <row r="448" spans="1:4" ht="12.75" x14ac:dyDescent="0.2">
      <c r="A448" s="179"/>
      <c r="B448" s="180"/>
      <c r="C448" s="181"/>
      <c r="D448" s="181"/>
    </row>
    <row r="449" spans="1:4" ht="12.75" x14ac:dyDescent="0.2">
      <c r="A449" s="179"/>
      <c r="B449" s="180"/>
      <c r="C449" s="181"/>
      <c r="D449" s="181"/>
    </row>
    <row r="450" spans="1:4" ht="12.75" x14ac:dyDescent="0.2">
      <c r="A450" s="179"/>
      <c r="B450" s="180"/>
      <c r="C450" s="181"/>
      <c r="D450" s="181"/>
    </row>
    <row r="451" spans="1:4" ht="12.75" x14ac:dyDescent="0.2">
      <c r="A451" s="179"/>
      <c r="B451" s="180"/>
      <c r="C451" s="181"/>
      <c r="D451" s="181"/>
    </row>
    <row r="452" spans="1:4" ht="12.75" x14ac:dyDescent="0.2">
      <c r="A452" s="179"/>
      <c r="B452" s="180"/>
      <c r="C452" s="181"/>
      <c r="D452" s="181"/>
    </row>
    <row r="453" spans="1:4" ht="12.75" x14ac:dyDescent="0.2">
      <c r="A453" s="179"/>
      <c r="B453" s="180"/>
      <c r="C453" s="181"/>
      <c r="D453" s="181"/>
    </row>
    <row r="454" spans="1:4" ht="12.75" x14ac:dyDescent="0.2">
      <c r="A454" s="179"/>
      <c r="B454" s="180"/>
      <c r="C454" s="181"/>
      <c r="D454" s="181"/>
    </row>
    <row r="455" spans="1:4" ht="12.75" x14ac:dyDescent="0.2">
      <c r="A455" s="179"/>
      <c r="B455" s="180"/>
      <c r="C455" s="181"/>
      <c r="D455" s="181"/>
    </row>
    <row r="456" spans="1:4" ht="12.75" x14ac:dyDescent="0.2">
      <c r="A456" s="179"/>
      <c r="B456" s="180"/>
      <c r="C456" s="181"/>
      <c r="D456" s="181"/>
    </row>
    <row r="457" spans="1:4" ht="12.75" x14ac:dyDescent="0.2">
      <c r="A457" s="179"/>
      <c r="B457" s="180"/>
      <c r="C457" s="181"/>
      <c r="D457" s="181"/>
    </row>
    <row r="458" spans="1:4" ht="12.75" x14ac:dyDescent="0.2">
      <c r="A458" s="179"/>
      <c r="B458" s="180"/>
      <c r="C458" s="181"/>
      <c r="D458" s="181"/>
    </row>
    <row r="459" spans="1:4" ht="12.75" x14ac:dyDescent="0.2">
      <c r="A459" s="179"/>
      <c r="B459" s="180"/>
      <c r="C459" s="181"/>
      <c r="D459" s="181"/>
    </row>
    <row r="460" spans="1:4" ht="12.75" x14ac:dyDescent="0.2">
      <c r="A460" s="179"/>
      <c r="B460" s="180"/>
      <c r="C460" s="181"/>
      <c r="D460" s="181"/>
    </row>
    <row r="461" spans="1:4" ht="12.75" x14ac:dyDescent="0.2">
      <c r="A461" s="179"/>
      <c r="B461" s="180"/>
      <c r="C461" s="181"/>
      <c r="D461" s="181"/>
    </row>
    <row r="462" spans="1:4" ht="12.75" x14ac:dyDescent="0.2">
      <c r="A462" s="179"/>
      <c r="B462" s="180"/>
      <c r="C462" s="181"/>
      <c r="D462" s="181"/>
    </row>
    <row r="463" spans="1:4" ht="12.75" x14ac:dyDescent="0.2">
      <c r="A463" s="179"/>
      <c r="B463" s="180"/>
      <c r="C463" s="181"/>
      <c r="D463" s="181"/>
    </row>
    <row r="464" spans="1:4" ht="12.75" x14ac:dyDescent="0.2">
      <c r="A464" s="179"/>
      <c r="B464" s="180"/>
      <c r="C464" s="181"/>
      <c r="D464" s="181"/>
    </row>
    <row r="465" spans="1:4" ht="12.75" x14ac:dyDescent="0.2">
      <c r="A465" s="179"/>
      <c r="B465" s="180"/>
      <c r="C465" s="181"/>
      <c r="D465" s="181"/>
    </row>
    <row r="466" spans="1:4" ht="12.75" x14ac:dyDescent="0.2">
      <c r="A466" s="179"/>
      <c r="B466" s="180"/>
      <c r="C466" s="181"/>
      <c r="D466" s="181"/>
    </row>
    <row r="467" spans="1:4" ht="12.75" x14ac:dyDescent="0.2">
      <c r="A467" s="179"/>
      <c r="B467" s="180"/>
      <c r="C467" s="181"/>
      <c r="D467" s="181"/>
    </row>
    <row r="468" spans="1:4" ht="12.75" x14ac:dyDescent="0.2">
      <c r="A468" s="179"/>
      <c r="B468" s="180"/>
      <c r="C468" s="181"/>
      <c r="D468" s="181"/>
    </row>
    <row r="469" spans="1:4" ht="12.75" x14ac:dyDescent="0.2">
      <c r="A469" s="179"/>
      <c r="B469" s="180"/>
      <c r="C469" s="181"/>
      <c r="D469" s="181"/>
    </row>
    <row r="470" spans="1:4" ht="12.75" x14ac:dyDescent="0.2">
      <c r="A470" s="179"/>
      <c r="B470" s="180"/>
      <c r="C470" s="181"/>
      <c r="D470" s="181"/>
    </row>
    <row r="471" spans="1:4" ht="12.75" x14ac:dyDescent="0.2">
      <c r="A471" s="179"/>
      <c r="B471" s="180"/>
      <c r="C471" s="181"/>
      <c r="D471" s="181"/>
    </row>
    <row r="472" spans="1:4" ht="12.75" x14ac:dyDescent="0.2">
      <c r="A472" s="179"/>
      <c r="B472" s="180"/>
      <c r="C472" s="181"/>
      <c r="D472" s="181"/>
    </row>
    <row r="473" spans="1:4" ht="12.75" x14ac:dyDescent="0.2">
      <c r="A473" s="179"/>
      <c r="B473" s="180"/>
      <c r="C473" s="181"/>
      <c r="D473" s="181"/>
    </row>
    <row r="474" spans="1:4" ht="12.75" x14ac:dyDescent="0.2">
      <c r="A474" s="179"/>
      <c r="B474" s="180"/>
      <c r="C474" s="181"/>
      <c r="D474" s="181"/>
    </row>
    <row r="475" spans="1:4" ht="12.75" x14ac:dyDescent="0.2">
      <c r="A475" s="179"/>
      <c r="B475" s="180"/>
      <c r="C475" s="181"/>
      <c r="D475" s="181"/>
    </row>
    <row r="476" spans="1:4" ht="12.75" x14ac:dyDescent="0.2">
      <c r="A476" s="179"/>
      <c r="B476" s="180"/>
      <c r="C476" s="181"/>
      <c r="D476" s="181"/>
    </row>
    <row r="477" spans="1:4" ht="12.75" x14ac:dyDescent="0.2">
      <c r="A477" s="179"/>
      <c r="B477" s="180"/>
      <c r="C477" s="181"/>
      <c r="D477" s="181"/>
    </row>
    <row r="478" spans="1:4" ht="12.75" x14ac:dyDescent="0.2">
      <c r="A478" s="179"/>
      <c r="B478" s="180"/>
      <c r="C478" s="181"/>
      <c r="D478" s="181"/>
    </row>
    <row r="479" spans="1:4" ht="12.75" x14ac:dyDescent="0.2">
      <c r="A479" s="179"/>
      <c r="B479" s="180"/>
      <c r="C479" s="181"/>
      <c r="D479" s="181"/>
    </row>
    <row r="480" spans="1:4" ht="12.75" x14ac:dyDescent="0.2">
      <c r="A480" s="179"/>
      <c r="B480" s="180"/>
      <c r="C480" s="181"/>
      <c r="D480" s="181"/>
    </row>
    <row r="481" spans="1:4" ht="12.75" x14ac:dyDescent="0.2">
      <c r="A481" s="179"/>
      <c r="B481" s="180"/>
      <c r="C481" s="181"/>
      <c r="D481" s="181"/>
    </row>
    <row r="482" spans="1:4" ht="12.75" x14ac:dyDescent="0.2">
      <c r="A482" s="179"/>
      <c r="B482" s="180"/>
      <c r="C482" s="181"/>
      <c r="D482" s="181"/>
    </row>
    <row r="483" spans="1:4" ht="12.75" x14ac:dyDescent="0.2">
      <c r="A483" s="179"/>
      <c r="B483" s="180"/>
      <c r="C483" s="181"/>
      <c r="D483" s="181"/>
    </row>
    <row r="484" spans="1:4" ht="12.75" x14ac:dyDescent="0.2">
      <c r="A484" s="179"/>
      <c r="B484" s="180"/>
      <c r="C484" s="181"/>
      <c r="D484" s="181"/>
    </row>
    <row r="485" spans="1:4" ht="12.75" x14ac:dyDescent="0.2">
      <c r="A485" s="179"/>
      <c r="B485" s="180"/>
      <c r="C485" s="181"/>
      <c r="D485" s="181"/>
    </row>
    <row r="486" spans="1:4" ht="12.75" x14ac:dyDescent="0.2">
      <c r="A486" s="179"/>
      <c r="B486" s="180"/>
      <c r="C486" s="181"/>
      <c r="D486" s="181"/>
    </row>
    <row r="487" spans="1:4" ht="12.75" x14ac:dyDescent="0.2">
      <c r="A487" s="179"/>
      <c r="B487" s="180"/>
      <c r="C487" s="181"/>
      <c r="D487" s="181"/>
    </row>
    <row r="488" spans="1:4" ht="12.75" x14ac:dyDescent="0.2">
      <c r="A488" s="179"/>
      <c r="B488" s="180"/>
      <c r="C488" s="181"/>
      <c r="D488" s="181"/>
    </row>
    <row r="489" spans="1:4" ht="12.75" x14ac:dyDescent="0.2">
      <c r="A489" s="179"/>
      <c r="B489" s="180"/>
      <c r="C489" s="181"/>
      <c r="D489" s="181"/>
    </row>
    <row r="490" spans="1:4" ht="12.75" x14ac:dyDescent="0.2">
      <c r="A490" s="179"/>
      <c r="B490" s="180"/>
      <c r="C490" s="181"/>
      <c r="D490" s="181"/>
    </row>
    <row r="491" spans="1:4" ht="12.75" x14ac:dyDescent="0.2">
      <c r="A491" s="179"/>
      <c r="B491" s="180"/>
      <c r="C491" s="181"/>
      <c r="D491" s="181"/>
    </row>
    <row r="492" spans="1:4" ht="12.75" x14ac:dyDescent="0.2">
      <c r="A492" s="179"/>
      <c r="B492" s="180"/>
      <c r="C492" s="181"/>
      <c r="D492" s="181"/>
    </row>
    <row r="493" spans="1:4" ht="12.75" x14ac:dyDescent="0.2">
      <c r="A493" s="179"/>
      <c r="B493" s="180"/>
      <c r="C493" s="181"/>
      <c r="D493" s="181"/>
    </row>
    <row r="494" spans="1:4" ht="12.75" x14ac:dyDescent="0.2">
      <c r="A494" s="179"/>
      <c r="B494" s="180"/>
      <c r="C494" s="181"/>
      <c r="D494" s="181"/>
    </row>
    <row r="495" spans="1:4" ht="12.75" x14ac:dyDescent="0.2">
      <c r="A495" s="179"/>
      <c r="B495" s="180"/>
      <c r="C495" s="181"/>
      <c r="D495" s="181"/>
    </row>
    <row r="496" spans="1:4" ht="12.75" x14ac:dyDescent="0.2">
      <c r="A496" s="179"/>
      <c r="B496" s="180"/>
      <c r="C496" s="181"/>
      <c r="D496" s="181"/>
    </row>
    <row r="497" spans="1:4" ht="12.75" x14ac:dyDescent="0.2">
      <c r="A497" s="179"/>
      <c r="B497" s="180"/>
      <c r="C497" s="181"/>
      <c r="D497" s="181"/>
    </row>
    <row r="498" spans="1:4" ht="12.75" x14ac:dyDescent="0.2">
      <c r="A498" s="179"/>
      <c r="B498" s="180"/>
      <c r="C498" s="181"/>
      <c r="D498" s="181"/>
    </row>
    <row r="499" spans="1:4" ht="12.75" x14ac:dyDescent="0.2">
      <c r="A499" s="179"/>
      <c r="B499" s="180"/>
      <c r="C499" s="181"/>
      <c r="D499" s="181"/>
    </row>
    <row r="500" spans="1:4" ht="12.75" x14ac:dyDescent="0.2">
      <c r="A500" s="179"/>
      <c r="B500" s="180"/>
      <c r="C500" s="181"/>
      <c r="D500" s="181"/>
    </row>
    <row r="501" spans="1:4" ht="12.75" x14ac:dyDescent="0.2">
      <c r="A501" s="179"/>
      <c r="B501" s="180"/>
      <c r="C501" s="181"/>
      <c r="D501" s="181"/>
    </row>
    <row r="502" spans="1:4" ht="12.75" x14ac:dyDescent="0.2">
      <c r="A502" s="179"/>
      <c r="B502" s="180"/>
      <c r="C502" s="181"/>
      <c r="D502" s="181"/>
    </row>
    <row r="503" spans="1:4" ht="12.75" x14ac:dyDescent="0.2">
      <c r="A503" s="179"/>
      <c r="B503" s="180"/>
      <c r="C503" s="181"/>
      <c r="D503" s="181"/>
    </row>
    <row r="504" spans="1:4" ht="12.75" x14ac:dyDescent="0.2">
      <c r="A504" s="179"/>
      <c r="B504" s="180"/>
      <c r="C504" s="181"/>
      <c r="D504" s="181"/>
    </row>
    <row r="505" spans="1:4" ht="12.75" x14ac:dyDescent="0.2">
      <c r="A505" s="179"/>
      <c r="B505" s="180"/>
      <c r="C505" s="181"/>
      <c r="D505" s="181"/>
    </row>
    <row r="506" spans="1:4" ht="12.75" x14ac:dyDescent="0.2">
      <c r="A506" s="179"/>
      <c r="B506" s="180"/>
      <c r="C506" s="181"/>
      <c r="D506" s="181"/>
    </row>
    <row r="507" spans="1:4" ht="12.75" x14ac:dyDescent="0.2">
      <c r="A507" s="179"/>
      <c r="B507" s="180"/>
      <c r="C507" s="181"/>
      <c r="D507" s="181"/>
    </row>
    <row r="508" spans="1:4" ht="12.75" x14ac:dyDescent="0.2">
      <c r="A508" s="179"/>
      <c r="B508" s="180"/>
      <c r="C508" s="181"/>
      <c r="D508" s="181"/>
    </row>
    <row r="509" spans="1:4" ht="12.75" x14ac:dyDescent="0.2">
      <c r="A509" s="179"/>
      <c r="B509" s="180"/>
      <c r="C509" s="181"/>
      <c r="D509" s="181"/>
    </row>
    <row r="510" spans="1:4" ht="12.75" x14ac:dyDescent="0.2">
      <c r="A510" s="179"/>
      <c r="B510" s="180"/>
      <c r="C510" s="181"/>
      <c r="D510" s="181"/>
    </row>
    <row r="511" spans="1:4" ht="12.75" x14ac:dyDescent="0.2">
      <c r="A511" s="179"/>
      <c r="B511" s="180"/>
      <c r="C511" s="181"/>
      <c r="D511" s="181"/>
    </row>
    <row r="512" spans="1:4" ht="12.75" x14ac:dyDescent="0.2">
      <c r="A512" s="179"/>
      <c r="B512" s="180"/>
      <c r="C512" s="181"/>
      <c r="D512" s="181"/>
    </row>
    <row r="513" spans="1:4" ht="12.75" x14ac:dyDescent="0.2">
      <c r="A513" s="179"/>
      <c r="B513" s="180"/>
      <c r="C513" s="181"/>
      <c r="D513" s="181"/>
    </row>
    <row r="514" spans="1:4" ht="12.75" x14ac:dyDescent="0.2">
      <c r="A514" s="179"/>
      <c r="B514" s="180"/>
      <c r="C514" s="181"/>
      <c r="D514" s="181"/>
    </row>
    <row r="515" spans="1:4" ht="12.75" x14ac:dyDescent="0.2">
      <c r="A515" s="179"/>
      <c r="B515" s="180"/>
      <c r="C515" s="181"/>
      <c r="D515" s="181"/>
    </row>
    <row r="516" spans="1:4" ht="12.75" x14ac:dyDescent="0.2">
      <c r="A516" s="179"/>
      <c r="B516" s="180"/>
      <c r="C516" s="181"/>
      <c r="D516" s="181"/>
    </row>
    <row r="517" spans="1:4" ht="12.75" x14ac:dyDescent="0.2">
      <c r="A517" s="179"/>
      <c r="B517" s="180"/>
      <c r="C517" s="181"/>
      <c r="D517" s="181"/>
    </row>
    <row r="518" spans="1:4" ht="12.75" x14ac:dyDescent="0.2">
      <c r="A518" s="179"/>
      <c r="B518" s="180"/>
      <c r="C518" s="181"/>
      <c r="D518" s="181"/>
    </row>
    <row r="519" spans="1:4" ht="12.75" x14ac:dyDescent="0.2">
      <c r="A519" s="179"/>
      <c r="B519" s="180"/>
      <c r="C519" s="181"/>
      <c r="D519" s="181"/>
    </row>
    <row r="520" spans="1:4" ht="12.75" x14ac:dyDescent="0.2">
      <c r="A520" s="179"/>
      <c r="B520" s="180"/>
      <c r="C520" s="181"/>
      <c r="D520" s="181"/>
    </row>
    <row r="521" spans="1:4" ht="12.75" x14ac:dyDescent="0.2">
      <c r="A521" s="179"/>
      <c r="B521" s="180"/>
      <c r="C521" s="181"/>
      <c r="D521" s="181"/>
    </row>
    <row r="522" spans="1:4" ht="12.75" x14ac:dyDescent="0.2">
      <c r="A522" s="179"/>
      <c r="B522" s="180"/>
      <c r="C522" s="181"/>
      <c r="D522" s="181"/>
    </row>
    <row r="523" spans="1:4" ht="12.75" x14ac:dyDescent="0.2">
      <c r="A523" s="179"/>
      <c r="B523" s="180"/>
      <c r="C523" s="181"/>
      <c r="D523" s="181"/>
    </row>
    <row r="524" spans="1:4" ht="12.75" x14ac:dyDescent="0.2">
      <c r="A524" s="179"/>
      <c r="B524" s="180"/>
      <c r="C524" s="181"/>
      <c r="D524" s="181"/>
    </row>
    <row r="525" spans="1:4" ht="12.75" x14ac:dyDescent="0.2">
      <c r="A525" s="179"/>
      <c r="B525" s="180"/>
      <c r="C525" s="181"/>
      <c r="D525" s="181"/>
    </row>
    <row r="526" spans="1:4" ht="12.75" x14ac:dyDescent="0.2">
      <c r="A526" s="179"/>
      <c r="B526" s="180"/>
      <c r="C526" s="181"/>
      <c r="D526" s="181"/>
    </row>
    <row r="527" spans="1:4" ht="12.75" x14ac:dyDescent="0.2">
      <c r="A527" s="179"/>
      <c r="B527" s="180"/>
      <c r="C527" s="181"/>
      <c r="D527" s="181"/>
    </row>
    <row r="528" spans="1:4" ht="12.75" x14ac:dyDescent="0.2">
      <c r="A528" s="179"/>
      <c r="B528" s="180"/>
      <c r="C528" s="181"/>
      <c r="D528" s="181"/>
    </row>
    <row r="529" spans="1:4" ht="12.75" x14ac:dyDescent="0.2">
      <c r="A529" s="179"/>
      <c r="B529" s="180"/>
      <c r="C529" s="181"/>
      <c r="D529" s="181"/>
    </row>
    <row r="530" spans="1:4" ht="12.75" x14ac:dyDescent="0.2">
      <c r="A530" s="179"/>
      <c r="B530" s="180"/>
      <c r="C530" s="181"/>
      <c r="D530" s="181"/>
    </row>
    <row r="531" spans="1:4" ht="12.75" x14ac:dyDescent="0.2">
      <c r="A531" s="179"/>
      <c r="B531" s="180"/>
      <c r="C531" s="181"/>
      <c r="D531" s="181"/>
    </row>
    <row r="532" spans="1:4" ht="12.75" x14ac:dyDescent="0.2">
      <c r="A532" s="179"/>
      <c r="B532" s="180"/>
      <c r="C532" s="181"/>
      <c r="D532" s="181"/>
    </row>
    <row r="533" spans="1:4" ht="12.75" x14ac:dyDescent="0.2">
      <c r="A533" s="179"/>
      <c r="B533" s="180"/>
      <c r="C533" s="181"/>
      <c r="D533" s="181"/>
    </row>
    <row r="534" spans="1:4" ht="12.75" x14ac:dyDescent="0.2">
      <c r="A534" s="179"/>
      <c r="B534" s="180"/>
      <c r="C534" s="181"/>
      <c r="D534" s="181"/>
    </row>
    <row r="535" spans="1:4" ht="12.75" x14ac:dyDescent="0.2">
      <c r="A535" s="179"/>
      <c r="B535" s="180"/>
      <c r="C535" s="181"/>
      <c r="D535" s="181"/>
    </row>
    <row r="536" spans="1:4" ht="12.75" x14ac:dyDescent="0.2">
      <c r="A536" s="179"/>
      <c r="B536" s="180"/>
      <c r="C536" s="181"/>
      <c r="D536" s="181"/>
    </row>
    <row r="537" spans="1:4" ht="12.75" x14ac:dyDescent="0.2">
      <c r="A537" s="179"/>
      <c r="B537" s="180"/>
      <c r="C537" s="181"/>
      <c r="D537" s="181"/>
    </row>
    <row r="538" spans="1:4" ht="12.75" x14ac:dyDescent="0.2">
      <c r="A538" s="179"/>
      <c r="B538" s="180"/>
      <c r="C538" s="181"/>
      <c r="D538" s="181"/>
    </row>
    <row r="539" spans="1:4" ht="12.75" x14ac:dyDescent="0.2">
      <c r="A539" s="179"/>
      <c r="B539" s="180"/>
      <c r="C539" s="181"/>
      <c r="D539" s="181"/>
    </row>
    <row r="540" spans="1:4" ht="12.75" x14ac:dyDescent="0.2">
      <c r="A540" s="179"/>
      <c r="B540" s="180"/>
      <c r="C540" s="181"/>
      <c r="D540" s="181"/>
    </row>
    <row r="541" spans="1:4" ht="12.75" x14ac:dyDescent="0.2">
      <c r="A541" s="179"/>
      <c r="B541" s="180"/>
      <c r="C541" s="181"/>
      <c r="D541" s="181"/>
    </row>
    <row r="542" spans="1:4" ht="12.75" x14ac:dyDescent="0.2">
      <c r="A542" s="179"/>
      <c r="B542" s="180"/>
      <c r="C542" s="181"/>
      <c r="D542" s="181"/>
    </row>
    <row r="543" spans="1:4" ht="12.75" x14ac:dyDescent="0.2">
      <c r="A543" s="179"/>
      <c r="B543" s="180"/>
      <c r="C543" s="181"/>
      <c r="D543" s="181"/>
    </row>
    <row r="544" spans="1:4" ht="12.75" x14ac:dyDescent="0.2">
      <c r="A544" s="179"/>
      <c r="B544" s="180"/>
      <c r="C544" s="181"/>
      <c r="D544" s="181"/>
    </row>
    <row r="545" spans="1:4" ht="12.75" x14ac:dyDescent="0.2">
      <c r="A545" s="179"/>
      <c r="B545" s="180"/>
      <c r="C545" s="181"/>
      <c r="D545" s="181"/>
    </row>
    <row r="546" spans="1:4" ht="12.75" x14ac:dyDescent="0.2">
      <c r="A546" s="179"/>
      <c r="B546" s="180"/>
      <c r="C546" s="181"/>
      <c r="D546" s="181"/>
    </row>
    <row r="547" spans="1:4" ht="12.75" x14ac:dyDescent="0.2">
      <c r="A547" s="179"/>
      <c r="B547" s="180"/>
      <c r="C547" s="181"/>
      <c r="D547" s="181"/>
    </row>
    <row r="548" spans="1:4" ht="12.75" x14ac:dyDescent="0.2">
      <c r="A548" s="179"/>
      <c r="B548" s="180"/>
      <c r="C548" s="181"/>
      <c r="D548" s="181"/>
    </row>
    <row r="549" spans="1:4" ht="12.75" x14ac:dyDescent="0.2">
      <c r="A549" s="179"/>
      <c r="B549" s="180"/>
      <c r="C549" s="181"/>
      <c r="D549" s="181"/>
    </row>
    <row r="550" spans="1:4" ht="12.75" x14ac:dyDescent="0.2">
      <c r="A550" s="179"/>
      <c r="B550" s="180"/>
      <c r="C550" s="181"/>
      <c r="D550" s="181"/>
    </row>
    <row r="551" spans="1:4" ht="12.75" x14ac:dyDescent="0.2">
      <c r="A551" s="179"/>
      <c r="B551" s="180"/>
      <c r="C551" s="181"/>
      <c r="D551" s="181"/>
    </row>
    <row r="552" spans="1:4" ht="12.75" x14ac:dyDescent="0.2">
      <c r="A552" s="179"/>
      <c r="B552" s="180"/>
      <c r="C552" s="181"/>
      <c r="D552" s="181"/>
    </row>
    <row r="553" spans="1:4" ht="12.75" x14ac:dyDescent="0.2">
      <c r="A553" s="179"/>
      <c r="B553" s="180"/>
      <c r="C553" s="181"/>
      <c r="D553" s="181"/>
    </row>
    <row r="554" spans="1:4" ht="12.75" x14ac:dyDescent="0.2">
      <c r="A554" s="179"/>
      <c r="B554" s="180"/>
      <c r="C554" s="181"/>
      <c r="D554" s="181"/>
    </row>
    <row r="555" spans="1:4" ht="12.75" x14ac:dyDescent="0.2">
      <c r="A555" s="179"/>
      <c r="B555" s="180"/>
      <c r="C555" s="181"/>
      <c r="D555" s="181"/>
    </row>
    <row r="556" spans="1:4" ht="12.75" x14ac:dyDescent="0.2">
      <c r="A556" s="179"/>
      <c r="B556" s="180"/>
      <c r="C556" s="181"/>
      <c r="D556" s="181"/>
    </row>
    <row r="557" spans="1:4" ht="12.75" x14ac:dyDescent="0.2">
      <c r="A557" s="179"/>
      <c r="B557" s="180"/>
      <c r="C557" s="181"/>
      <c r="D557" s="181"/>
    </row>
    <row r="558" spans="1:4" ht="12.75" x14ac:dyDescent="0.2">
      <c r="A558" s="179"/>
      <c r="B558" s="180"/>
      <c r="C558" s="181"/>
      <c r="D558" s="181"/>
    </row>
    <row r="559" spans="1:4" ht="12.75" x14ac:dyDescent="0.2">
      <c r="A559" s="179"/>
      <c r="B559" s="180"/>
      <c r="C559" s="181"/>
      <c r="D559" s="181"/>
    </row>
    <row r="560" spans="1:4" ht="12.75" x14ac:dyDescent="0.2">
      <c r="A560" s="179"/>
      <c r="B560" s="180"/>
      <c r="C560" s="181"/>
      <c r="D560" s="181"/>
    </row>
    <row r="561" spans="1:4" ht="12.75" x14ac:dyDescent="0.2">
      <c r="A561" s="179"/>
      <c r="B561" s="180"/>
      <c r="C561" s="181"/>
      <c r="D561" s="181"/>
    </row>
    <row r="562" spans="1:4" ht="12.75" x14ac:dyDescent="0.2">
      <c r="A562" s="179"/>
      <c r="B562" s="180"/>
      <c r="C562" s="181"/>
      <c r="D562" s="181"/>
    </row>
    <row r="563" spans="1:4" ht="12.75" x14ac:dyDescent="0.2">
      <c r="A563" s="179"/>
      <c r="B563" s="180"/>
      <c r="C563" s="181"/>
      <c r="D563" s="181"/>
    </row>
    <row r="564" spans="1:4" ht="12.75" x14ac:dyDescent="0.2">
      <c r="A564" s="179"/>
      <c r="B564" s="180"/>
      <c r="C564" s="181"/>
      <c r="D564" s="181"/>
    </row>
    <row r="565" spans="1:4" ht="12.75" x14ac:dyDescent="0.2">
      <c r="A565" s="179"/>
      <c r="B565" s="180"/>
      <c r="C565" s="181"/>
      <c r="D565" s="181"/>
    </row>
    <row r="566" spans="1:4" ht="12.75" x14ac:dyDescent="0.2">
      <c r="A566" s="179"/>
      <c r="B566" s="180"/>
      <c r="C566" s="181"/>
      <c r="D566" s="181"/>
    </row>
    <row r="567" spans="1:4" ht="12.75" x14ac:dyDescent="0.2">
      <c r="A567" s="179"/>
      <c r="B567" s="180"/>
      <c r="C567" s="181"/>
      <c r="D567" s="181"/>
    </row>
    <row r="568" spans="1:4" ht="12.75" x14ac:dyDescent="0.2">
      <c r="A568" s="179"/>
      <c r="B568" s="180"/>
      <c r="C568" s="181"/>
      <c r="D568" s="181"/>
    </row>
    <row r="569" spans="1:4" ht="12.75" x14ac:dyDescent="0.2">
      <c r="A569" s="179"/>
      <c r="B569" s="180"/>
      <c r="C569" s="181"/>
      <c r="D569" s="181"/>
    </row>
    <row r="570" spans="1:4" ht="12.75" x14ac:dyDescent="0.2">
      <c r="A570" s="179"/>
      <c r="B570" s="180"/>
      <c r="C570" s="181"/>
      <c r="D570" s="181"/>
    </row>
    <row r="571" spans="1:4" ht="12.75" x14ac:dyDescent="0.2">
      <c r="A571" s="179"/>
      <c r="B571" s="180"/>
      <c r="C571" s="181"/>
      <c r="D571" s="181"/>
    </row>
    <row r="572" spans="1:4" ht="12.75" x14ac:dyDescent="0.2">
      <c r="A572" s="179"/>
      <c r="B572" s="180"/>
      <c r="C572" s="181"/>
      <c r="D572" s="181"/>
    </row>
    <row r="573" spans="1:4" ht="12.75" x14ac:dyDescent="0.2">
      <c r="A573" s="179"/>
      <c r="B573" s="180"/>
      <c r="C573" s="181"/>
      <c r="D573" s="181"/>
    </row>
    <row r="574" spans="1:4" ht="12.75" x14ac:dyDescent="0.2">
      <c r="A574" s="179"/>
      <c r="B574" s="180"/>
      <c r="C574" s="181"/>
      <c r="D574" s="181"/>
    </row>
    <row r="575" spans="1:4" ht="12.75" x14ac:dyDescent="0.2">
      <c r="A575" s="179"/>
      <c r="B575" s="180"/>
      <c r="C575" s="181"/>
      <c r="D575" s="181"/>
    </row>
    <row r="576" spans="1:4" ht="12.75" x14ac:dyDescent="0.2">
      <c r="A576" s="179"/>
      <c r="B576" s="180"/>
      <c r="C576" s="181"/>
      <c r="D576" s="181"/>
    </row>
    <row r="577" spans="1:4" ht="12.75" x14ac:dyDescent="0.2">
      <c r="A577" s="179"/>
      <c r="B577" s="180"/>
      <c r="C577" s="181"/>
      <c r="D577" s="181"/>
    </row>
    <row r="578" spans="1:4" ht="12.75" x14ac:dyDescent="0.2">
      <c r="A578" s="179"/>
      <c r="B578" s="180"/>
      <c r="C578" s="181"/>
      <c r="D578" s="181"/>
    </row>
    <row r="579" spans="1:4" ht="12.75" x14ac:dyDescent="0.2">
      <c r="A579" s="179"/>
      <c r="B579" s="180"/>
      <c r="C579" s="181"/>
      <c r="D579" s="181"/>
    </row>
    <row r="580" spans="1:4" ht="12.75" x14ac:dyDescent="0.2">
      <c r="A580" s="179"/>
      <c r="B580" s="180"/>
      <c r="C580" s="181"/>
      <c r="D580" s="181"/>
    </row>
    <row r="581" spans="1:4" ht="12.75" x14ac:dyDescent="0.2">
      <c r="A581" s="179"/>
      <c r="B581" s="180"/>
      <c r="C581" s="181"/>
      <c r="D581" s="181"/>
    </row>
    <row r="582" spans="1:4" ht="12.75" x14ac:dyDescent="0.2">
      <c r="A582" s="179"/>
      <c r="B582" s="180"/>
      <c r="C582" s="181"/>
      <c r="D582" s="181"/>
    </row>
    <row r="583" spans="1:4" ht="12.75" x14ac:dyDescent="0.2">
      <c r="A583" s="179"/>
      <c r="B583" s="180"/>
      <c r="C583" s="181"/>
      <c r="D583" s="181"/>
    </row>
    <row r="584" spans="1:4" ht="12.75" x14ac:dyDescent="0.2">
      <c r="A584" s="179"/>
      <c r="B584" s="180"/>
      <c r="C584" s="181"/>
      <c r="D584" s="181"/>
    </row>
    <row r="585" spans="1:4" ht="12.75" x14ac:dyDescent="0.2">
      <c r="A585" s="179"/>
      <c r="B585" s="180"/>
      <c r="C585" s="181"/>
      <c r="D585" s="181"/>
    </row>
    <row r="586" spans="1:4" ht="12.75" x14ac:dyDescent="0.2">
      <c r="A586" s="179"/>
      <c r="B586" s="180"/>
      <c r="C586" s="181"/>
      <c r="D586" s="181"/>
    </row>
    <row r="587" spans="1:4" ht="12.75" x14ac:dyDescent="0.2">
      <c r="A587" s="179"/>
      <c r="B587" s="180"/>
      <c r="C587" s="181"/>
      <c r="D587" s="181"/>
    </row>
    <row r="588" spans="1:4" ht="12.75" x14ac:dyDescent="0.2">
      <c r="A588" s="179"/>
      <c r="B588" s="180"/>
      <c r="C588" s="181"/>
      <c r="D588" s="181"/>
    </row>
    <row r="589" spans="1:4" ht="12.75" x14ac:dyDescent="0.2">
      <c r="A589" s="179"/>
      <c r="B589" s="180"/>
      <c r="C589" s="181"/>
      <c r="D589" s="181"/>
    </row>
    <row r="590" spans="1:4" ht="12.75" x14ac:dyDescent="0.2">
      <c r="A590" s="179"/>
      <c r="B590" s="180"/>
      <c r="C590" s="181"/>
      <c r="D590" s="181"/>
    </row>
    <row r="591" spans="1:4" ht="12.75" x14ac:dyDescent="0.2">
      <c r="A591" s="179"/>
      <c r="B591" s="180"/>
      <c r="C591" s="181"/>
      <c r="D591" s="181"/>
    </row>
    <row r="592" spans="1:4" ht="12.75" x14ac:dyDescent="0.2">
      <c r="A592" s="179"/>
      <c r="B592" s="180"/>
      <c r="C592" s="181"/>
      <c r="D592" s="181"/>
    </row>
    <row r="593" spans="1:4" ht="12.75" x14ac:dyDescent="0.2">
      <c r="A593" s="179"/>
      <c r="B593" s="180"/>
      <c r="C593" s="181"/>
      <c r="D593" s="181"/>
    </row>
    <row r="594" spans="1:4" ht="12.75" x14ac:dyDescent="0.2">
      <c r="A594" s="179"/>
      <c r="B594" s="180"/>
      <c r="C594" s="181"/>
      <c r="D594" s="181"/>
    </row>
    <row r="595" spans="1:4" ht="12.75" x14ac:dyDescent="0.2">
      <c r="A595" s="179"/>
      <c r="B595" s="180"/>
      <c r="C595" s="181"/>
      <c r="D595" s="181"/>
    </row>
    <row r="596" spans="1:4" ht="12.75" x14ac:dyDescent="0.2">
      <c r="A596" s="179"/>
      <c r="B596" s="180"/>
      <c r="C596" s="181"/>
      <c r="D596" s="181"/>
    </row>
    <row r="597" spans="1:4" ht="12.75" x14ac:dyDescent="0.2">
      <c r="A597" s="179"/>
      <c r="B597" s="180"/>
      <c r="C597" s="181"/>
      <c r="D597" s="181"/>
    </row>
    <row r="598" spans="1:4" ht="12.75" x14ac:dyDescent="0.2">
      <c r="A598" s="179"/>
      <c r="B598" s="180"/>
      <c r="C598" s="181"/>
      <c r="D598" s="181"/>
    </row>
    <row r="599" spans="1:4" ht="12.75" x14ac:dyDescent="0.2">
      <c r="A599" s="179"/>
      <c r="B599" s="180"/>
      <c r="C599" s="181"/>
      <c r="D599" s="181"/>
    </row>
    <row r="600" spans="1:4" ht="12.75" x14ac:dyDescent="0.2">
      <c r="A600" s="179"/>
      <c r="B600" s="180"/>
      <c r="C600" s="181"/>
      <c r="D600" s="181"/>
    </row>
    <row r="601" spans="1:4" ht="12.75" x14ac:dyDescent="0.2">
      <c r="A601" s="179"/>
      <c r="B601" s="180"/>
      <c r="C601" s="181"/>
      <c r="D601" s="181"/>
    </row>
    <row r="602" spans="1:4" ht="12.75" x14ac:dyDescent="0.2">
      <c r="A602" s="179"/>
      <c r="B602" s="180"/>
      <c r="C602" s="181"/>
      <c r="D602" s="181"/>
    </row>
    <row r="603" spans="1:4" ht="12.75" x14ac:dyDescent="0.2">
      <c r="A603" s="179"/>
      <c r="B603" s="180"/>
      <c r="C603" s="181"/>
      <c r="D603" s="181"/>
    </row>
    <row r="604" spans="1:4" ht="12.75" x14ac:dyDescent="0.2">
      <c r="A604" s="179"/>
      <c r="B604" s="180"/>
      <c r="C604" s="181"/>
      <c r="D604" s="181"/>
    </row>
    <row r="605" spans="1:4" ht="12.75" x14ac:dyDescent="0.2">
      <c r="A605" s="179"/>
      <c r="B605" s="180"/>
      <c r="C605" s="181"/>
      <c r="D605" s="181"/>
    </row>
    <row r="606" spans="1:4" ht="12.75" x14ac:dyDescent="0.2">
      <c r="A606" s="179"/>
      <c r="B606" s="180"/>
      <c r="C606" s="181"/>
      <c r="D606" s="181"/>
    </row>
    <row r="607" spans="1:4" ht="12.75" x14ac:dyDescent="0.2">
      <c r="A607" s="179"/>
      <c r="B607" s="180"/>
      <c r="C607" s="181"/>
      <c r="D607" s="181"/>
    </row>
    <row r="608" spans="1:4" ht="12.75" x14ac:dyDescent="0.2">
      <c r="A608" s="179"/>
      <c r="B608" s="180"/>
      <c r="C608" s="181"/>
      <c r="D608" s="181"/>
    </row>
    <row r="609" spans="1:4" ht="12.75" x14ac:dyDescent="0.2">
      <c r="A609" s="179"/>
      <c r="B609" s="180"/>
      <c r="C609" s="181"/>
      <c r="D609" s="181"/>
    </row>
    <row r="610" spans="1:4" ht="12.75" x14ac:dyDescent="0.2">
      <c r="A610" s="179"/>
      <c r="B610" s="180"/>
      <c r="C610" s="181"/>
      <c r="D610" s="181"/>
    </row>
    <row r="611" spans="1:4" ht="12.75" x14ac:dyDescent="0.2">
      <c r="A611" s="179"/>
      <c r="B611" s="180"/>
      <c r="C611" s="181"/>
      <c r="D611" s="181"/>
    </row>
    <row r="612" spans="1:4" ht="12.75" x14ac:dyDescent="0.2">
      <c r="A612" s="179"/>
      <c r="B612" s="180"/>
      <c r="C612" s="181"/>
      <c r="D612" s="181"/>
    </row>
    <row r="613" spans="1:4" ht="12.75" x14ac:dyDescent="0.2">
      <c r="A613" s="179"/>
      <c r="B613" s="180"/>
      <c r="C613" s="181"/>
      <c r="D613" s="181"/>
    </row>
    <row r="614" spans="1:4" ht="12.75" x14ac:dyDescent="0.2">
      <c r="A614" s="179"/>
      <c r="B614" s="180"/>
      <c r="C614" s="181"/>
      <c r="D614" s="181"/>
    </row>
    <row r="615" spans="1:4" ht="12.75" x14ac:dyDescent="0.2">
      <c r="A615" s="179"/>
      <c r="B615" s="180"/>
      <c r="C615" s="181"/>
      <c r="D615" s="181"/>
    </row>
    <row r="616" spans="1:4" ht="12.75" x14ac:dyDescent="0.2">
      <c r="A616" s="179"/>
      <c r="B616" s="180"/>
      <c r="C616" s="181"/>
      <c r="D616" s="181"/>
    </row>
    <row r="617" spans="1:4" ht="12.75" x14ac:dyDescent="0.2">
      <c r="A617" s="179"/>
      <c r="B617" s="180"/>
      <c r="C617" s="181"/>
      <c r="D617" s="181"/>
    </row>
    <row r="618" spans="1:4" ht="12.75" x14ac:dyDescent="0.2">
      <c r="A618" s="179"/>
      <c r="B618" s="180"/>
      <c r="C618" s="181"/>
      <c r="D618" s="181"/>
    </row>
    <row r="619" spans="1:4" ht="12.75" x14ac:dyDescent="0.2">
      <c r="A619" s="179"/>
      <c r="B619" s="180"/>
      <c r="C619" s="181"/>
      <c r="D619" s="181"/>
    </row>
    <row r="620" spans="1:4" ht="12.75" x14ac:dyDescent="0.2">
      <c r="A620" s="179"/>
      <c r="B620" s="180"/>
      <c r="C620" s="181"/>
      <c r="D620" s="181"/>
    </row>
    <row r="621" spans="1:4" ht="12.75" x14ac:dyDescent="0.2">
      <c r="A621" s="179"/>
      <c r="B621" s="180"/>
      <c r="C621" s="181"/>
      <c r="D621" s="181"/>
    </row>
    <row r="622" spans="1:4" ht="12.75" x14ac:dyDescent="0.2">
      <c r="A622" s="179"/>
      <c r="B622" s="180"/>
      <c r="C622" s="181"/>
      <c r="D622" s="181"/>
    </row>
    <row r="623" spans="1:4" ht="12.75" x14ac:dyDescent="0.2">
      <c r="A623" s="179"/>
      <c r="B623" s="180"/>
      <c r="C623" s="181"/>
      <c r="D623" s="181"/>
    </row>
    <row r="624" spans="1:4" ht="12.75" x14ac:dyDescent="0.2">
      <c r="A624" s="179"/>
      <c r="B624" s="180"/>
      <c r="C624" s="181"/>
      <c r="D624" s="181"/>
    </row>
    <row r="625" spans="1:4" ht="12.75" x14ac:dyDescent="0.2">
      <c r="A625" s="179"/>
      <c r="B625" s="180"/>
      <c r="C625" s="181"/>
      <c r="D625" s="181"/>
    </row>
    <row r="626" spans="1:4" ht="12.75" x14ac:dyDescent="0.2">
      <c r="A626" s="179"/>
      <c r="B626" s="180"/>
      <c r="C626" s="181"/>
      <c r="D626" s="181"/>
    </row>
    <row r="627" spans="1:4" ht="12.75" x14ac:dyDescent="0.2">
      <c r="A627" s="179"/>
      <c r="B627" s="180"/>
      <c r="C627" s="181"/>
      <c r="D627" s="181"/>
    </row>
    <row r="628" spans="1:4" ht="12.75" x14ac:dyDescent="0.2">
      <c r="A628" s="179"/>
      <c r="B628" s="180"/>
      <c r="C628" s="181"/>
      <c r="D628" s="181"/>
    </row>
    <row r="629" spans="1:4" ht="12.75" x14ac:dyDescent="0.2">
      <c r="A629" s="179"/>
      <c r="B629" s="180"/>
      <c r="C629" s="181"/>
      <c r="D629" s="181"/>
    </row>
    <row r="630" spans="1:4" ht="12.75" x14ac:dyDescent="0.2">
      <c r="A630" s="179"/>
      <c r="B630" s="180"/>
      <c r="C630" s="181"/>
      <c r="D630" s="181"/>
    </row>
    <row r="631" spans="1:4" ht="12.75" x14ac:dyDescent="0.2">
      <c r="A631" s="179"/>
      <c r="B631" s="180"/>
      <c r="C631" s="181"/>
      <c r="D631" s="181"/>
    </row>
    <row r="632" spans="1:4" ht="12.75" x14ac:dyDescent="0.2">
      <c r="A632" s="179"/>
      <c r="B632" s="180"/>
      <c r="C632" s="181"/>
      <c r="D632" s="181"/>
    </row>
    <row r="633" spans="1:4" ht="12.75" x14ac:dyDescent="0.2">
      <c r="A633" s="179"/>
      <c r="B633" s="180"/>
      <c r="C633" s="181"/>
      <c r="D633" s="181"/>
    </row>
    <row r="634" spans="1:4" ht="12.75" x14ac:dyDescent="0.2">
      <c r="A634" s="179"/>
      <c r="B634" s="180"/>
      <c r="C634" s="181"/>
      <c r="D634" s="181"/>
    </row>
    <row r="635" spans="1:4" ht="12.75" x14ac:dyDescent="0.2">
      <c r="A635" s="179"/>
      <c r="B635" s="180"/>
      <c r="C635" s="181"/>
      <c r="D635" s="181"/>
    </row>
    <row r="636" spans="1:4" ht="12.75" x14ac:dyDescent="0.2">
      <c r="A636" s="179"/>
      <c r="B636" s="180"/>
      <c r="C636" s="181"/>
      <c r="D636" s="181"/>
    </row>
    <row r="637" spans="1:4" ht="12.75" x14ac:dyDescent="0.2">
      <c r="A637" s="179"/>
      <c r="B637" s="180"/>
      <c r="C637" s="181"/>
      <c r="D637" s="181"/>
    </row>
    <row r="638" spans="1:4" ht="12.75" x14ac:dyDescent="0.2">
      <c r="A638" s="179"/>
      <c r="B638" s="180"/>
      <c r="C638" s="181"/>
      <c r="D638" s="181"/>
    </row>
    <row r="639" spans="1:4" ht="12.75" x14ac:dyDescent="0.2">
      <c r="A639" s="179"/>
      <c r="B639" s="180"/>
      <c r="C639" s="181"/>
      <c r="D639" s="181"/>
    </row>
    <row r="640" spans="1:4" ht="12.75" x14ac:dyDescent="0.2">
      <c r="A640" s="179"/>
      <c r="B640" s="180"/>
      <c r="C640" s="181"/>
      <c r="D640" s="181"/>
    </row>
    <row r="641" spans="1:4" ht="12.75" x14ac:dyDescent="0.2">
      <c r="A641" s="179"/>
      <c r="B641" s="180"/>
      <c r="C641" s="181"/>
      <c r="D641" s="181"/>
    </row>
    <row r="642" spans="1:4" ht="12.75" x14ac:dyDescent="0.2">
      <c r="A642" s="179"/>
      <c r="B642" s="180"/>
      <c r="C642" s="181"/>
      <c r="D642" s="181"/>
    </row>
    <row r="643" spans="1:4" ht="12.75" x14ac:dyDescent="0.2">
      <c r="A643" s="179"/>
      <c r="B643" s="180"/>
      <c r="C643" s="181"/>
      <c r="D643" s="181"/>
    </row>
    <row r="644" spans="1:4" ht="12.75" x14ac:dyDescent="0.2">
      <c r="A644" s="179"/>
      <c r="B644" s="180"/>
      <c r="C644" s="181"/>
      <c r="D644" s="181"/>
    </row>
    <row r="645" spans="1:4" ht="12.75" x14ac:dyDescent="0.2">
      <c r="A645" s="179"/>
      <c r="B645" s="180"/>
      <c r="C645" s="181"/>
      <c r="D645" s="181"/>
    </row>
    <row r="646" spans="1:4" ht="12.75" x14ac:dyDescent="0.2">
      <c r="A646" s="179"/>
      <c r="B646" s="180"/>
      <c r="C646" s="181"/>
      <c r="D646" s="181"/>
    </row>
    <row r="647" spans="1:4" ht="12.75" x14ac:dyDescent="0.2">
      <c r="A647" s="179"/>
      <c r="B647" s="180"/>
      <c r="C647" s="181"/>
      <c r="D647" s="181"/>
    </row>
    <row r="648" spans="1:4" ht="12.75" x14ac:dyDescent="0.2">
      <c r="A648" s="179"/>
      <c r="B648" s="180"/>
      <c r="C648" s="181"/>
      <c r="D648" s="181"/>
    </row>
    <row r="649" spans="1:4" ht="12.75" x14ac:dyDescent="0.2">
      <c r="A649" s="179"/>
      <c r="B649" s="180"/>
      <c r="C649" s="181"/>
      <c r="D649" s="181"/>
    </row>
    <row r="650" spans="1:4" ht="12.75" x14ac:dyDescent="0.2">
      <c r="A650" s="179"/>
      <c r="B650" s="180"/>
      <c r="C650" s="181"/>
      <c r="D650" s="181"/>
    </row>
    <row r="651" spans="1:4" ht="12.75" x14ac:dyDescent="0.2">
      <c r="A651" s="179"/>
      <c r="B651" s="180"/>
      <c r="C651" s="181"/>
      <c r="D651" s="181"/>
    </row>
    <row r="652" spans="1:4" ht="12.75" x14ac:dyDescent="0.2">
      <c r="A652" s="179"/>
      <c r="B652" s="180"/>
      <c r="C652" s="181"/>
      <c r="D652" s="181"/>
    </row>
    <row r="653" spans="1:4" ht="12.75" x14ac:dyDescent="0.2">
      <c r="A653" s="179"/>
      <c r="B653" s="180"/>
      <c r="C653" s="181"/>
      <c r="D653" s="181"/>
    </row>
    <row r="654" spans="1:4" ht="12.75" x14ac:dyDescent="0.2">
      <c r="A654" s="179"/>
      <c r="B654" s="180"/>
      <c r="C654" s="181"/>
      <c r="D654" s="181"/>
    </row>
    <row r="655" spans="1:4" ht="12.75" x14ac:dyDescent="0.2">
      <c r="A655" s="179"/>
      <c r="B655" s="180"/>
      <c r="C655" s="181"/>
      <c r="D655" s="181"/>
    </row>
    <row r="656" spans="1:4" ht="12.75" x14ac:dyDescent="0.2">
      <c r="A656" s="179"/>
      <c r="B656" s="180"/>
      <c r="C656" s="181"/>
      <c r="D656" s="181"/>
    </row>
    <row r="657" spans="1:4" ht="12.75" x14ac:dyDescent="0.2">
      <c r="A657" s="179"/>
      <c r="B657" s="180"/>
      <c r="C657" s="181"/>
      <c r="D657" s="181"/>
    </row>
    <row r="658" spans="1:4" ht="12.75" x14ac:dyDescent="0.2">
      <c r="A658" s="179"/>
      <c r="B658" s="180"/>
      <c r="C658" s="181"/>
      <c r="D658" s="181"/>
    </row>
    <row r="659" spans="1:4" ht="12.75" x14ac:dyDescent="0.2">
      <c r="A659" s="179"/>
      <c r="B659" s="180"/>
      <c r="C659" s="181"/>
      <c r="D659" s="181"/>
    </row>
    <row r="660" spans="1:4" ht="12.75" x14ac:dyDescent="0.2">
      <c r="A660" s="179"/>
      <c r="B660" s="180"/>
      <c r="C660" s="181"/>
      <c r="D660" s="181"/>
    </row>
    <row r="661" spans="1:4" ht="12.75" x14ac:dyDescent="0.2">
      <c r="A661" s="179"/>
      <c r="B661" s="180"/>
      <c r="C661" s="181"/>
      <c r="D661" s="181"/>
    </row>
    <row r="662" spans="1:4" ht="12.75" x14ac:dyDescent="0.2">
      <c r="A662" s="179"/>
      <c r="B662" s="180"/>
      <c r="C662" s="181"/>
      <c r="D662" s="181"/>
    </row>
    <row r="663" spans="1:4" ht="12.75" x14ac:dyDescent="0.2">
      <c r="A663" s="179"/>
      <c r="B663" s="180"/>
      <c r="C663" s="181"/>
      <c r="D663" s="181"/>
    </row>
    <row r="664" spans="1:4" ht="12.75" x14ac:dyDescent="0.2">
      <c r="A664" s="179"/>
      <c r="B664" s="180"/>
      <c r="C664" s="181"/>
      <c r="D664" s="181"/>
    </row>
    <row r="665" spans="1:4" ht="12.75" x14ac:dyDescent="0.2">
      <c r="A665" s="179"/>
      <c r="B665" s="180"/>
      <c r="C665" s="181"/>
      <c r="D665" s="181"/>
    </row>
    <row r="666" spans="1:4" ht="12.75" x14ac:dyDescent="0.2">
      <c r="A666" s="179"/>
      <c r="B666" s="180"/>
      <c r="C666" s="181"/>
      <c r="D666" s="181"/>
    </row>
    <row r="667" spans="1:4" ht="12.75" x14ac:dyDescent="0.2">
      <c r="A667" s="179"/>
      <c r="B667" s="180"/>
      <c r="C667" s="181"/>
      <c r="D667" s="181"/>
    </row>
    <row r="668" spans="1:4" ht="12.75" x14ac:dyDescent="0.2">
      <c r="A668" s="179"/>
      <c r="B668" s="180"/>
      <c r="C668" s="181"/>
      <c r="D668" s="181"/>
    </row>
    <row r="669" spans="1:4" ht="12.75" x14ac:dyDescent="0.2">
      <c r="A669" s="179"/>
      <c r="B669" s="180"/>
      <c r="C669" s="181"/>
      <c r="D669" s="181"/>
    </row>
    <row r="670" spans="1:4" ht="12.75" x14ac:dyDescent="0.2">
      <c r="A670" s="179"/>
      <c r="B670" s="180"/>
      <c r="C670" s="181"/>
      <c r="D670" s="181"/>
    </row>
    <row r="671" spans="1:4" ht="12.75" x14ac:dyDescent="0.2">
      <c r="A671" s="179"/>
      <c r="B671" s="180"/>
      <c r="C671" s="181"/>
      <c r="D671" s="181"/>
    </row>
    <row r="672" spans="1:4" ht="12.75" x14ac:dyDescent="0.2">
      <c r="A672" s="179"/>
      <c r="B672" s="180"/>
      <c r="C672" s="181"/>
      <c r="D672" s="181"/>
    </row>
    <row r="673" spans="1:4" ht="12.75" x14ac:dyDescent="0.2">
      <c r="A673" s="179"/>
      <c r="B673" s="180"/>
      <c r="C673" s="181"/>
      <c r="D673" s="181"/>
    </row>
    <row r="674" spans="1:4" ht="12.75" x14ac:dyDescent="0.2">
      <c r="A674" s="179"/>
      <c r="B674" s="180"/>
      <c r="C674" s="181"/>
      <c r="D674" s="181"/>
    </row>
    <row r="675" spans="1:4" ht="12.75" x14ac:dyDescent="0.2">
      <c r="A675" s="179"/>
      <c r="B675" s="180"/>
      <c r="C675" s="181"/>
      <c r="D675" s="181"/>
    </row>
    <row r="676" spans="1:4" ht="12.75" x14ac:dyDescent="0.2">
      <c r="A676" s="179"/>
      <c r="B676" s="180"/>
      <c r="C676" s="181"/>
      <c r="D676" s="181"/>
    </row>
    <row r="677" spans="1:4" ht="12.75" x14ac:dyDescent="0.2">
      <c r="A677" s="179"/>
      <c r="B677" s="180"/>
      <c r="C677" s="181"/>
      <c r="D677" s="181"/>
    </row>
    <row r="678" spans="1:4" ht="12.75" x14ac:dyDescent="0.2">
      <c r="A678" s="179"/>
      <c r="B678" s="180"/>
      <c r="C678" s="181"/>
      <c r="D678" s="181"/>
    </row>
    <row r="679" spans="1:4" ht="12.75" x14ac:dyDescent="0.2">
      <c r="A679" s="179"/>
      <c r="B679" s="180"/>
      <c r="C679" s="181"/>
      <c r="D679" s="181"/>
    </row>
    <row r="680" spans="1:4" ht="12.75" x14ac:dyDescent="0.2">
      <c r="A680" s="179"/>
      <c r="B680" s="180"/>
      <c r="C680" s="181"/>
      <c r="D680" s="181"/>
    </row>
    <row r="681" spans="1:4" ht="12.75" x14ac:dyDescent="0.2">
      <c r="A681" s="179"/>
      <c r="B681" s="180"/>
      <c r="C681" s="181"/>
      <c r="D681" s="181"/>
    </row>
    <row r="682" spans="1:4" ht="12.75" x14ac:dyDescent="0.2">
      <c r="A682" s="179"/>
      <c r="B682" s="180"/>
      <c r="C682" s="181"/>
      <c r="D682" s="181"/>
    </row>
    <row r="683" spans="1:4" ht="12.75" x14ac:dyDescent="0.2">
      <c r="A683" s="179"/>
      <c r="B683" s="180"/>
      <c r="C683" s="181"/>
      <c r="D683" s="181"/>
    </row>
    <row r="684" spans="1:4" ht="12.75" x14ac:dyDescent="0.2">
      <c r="A684" s="179"/>
      <c r="B684" s="180"/>
      <c r="C684" s="181"/>
      <c r="D684" s="181"/>
    </row>
    <row r="685" spans="1:4" ht="12.75" x14ac:dyDescent="0.2">
      <c r="A685" s="179"/>
      <c r="B685" s="180"/>
      <c r="C685" s="181"/>
      <c r="D685" s="181"/>
    </row>
    <row r="686" spans="1:4" ht="12.75" x14ac:dyDescent="0.2">
      <c r="A686" s="179"/>
      <c r="B686" s="180"/>
      <c r="C686" s="181"/>
      <c r="D686" s="181"/>
    </row>
    <row r="687" spans="1:4" ht="12.75" x14ac:dyDescent="0.2">
      <c r="A687" s="179"/>
      <c r="B687" s="180"/>
      <c r="C687" s="181"/>
      <c r="D687" s="181"/>
    </row>
    <row r="688" spans="1:4" ht="12.75" x14ac:dyDescent="0.2">
      <c r="A688" s="179"/>
      <c r="B688" s="180"/>
      <c r="C688" s="181"/>
      <c r="D688" s="181"/>
    </row>
    <row r="689" spans="1:4" ht="12.75" x14ac:dyDescent="0.2">
      <c r="A689" s="179"/>
      <c r="B689" s="180"/>
      <c r="C689" s="181"/>
      <c r="D689" s="181"/>
    </row>
    <row r="690" spans="1:4" ht="12.75" x14ac:dyDescent="0.2">
      <c r="A690" s="179"/>
      <c r="B690" s="180"/>
      <c r="C690" s="181"/>
      <c r="D690" s="181"/>
    </row>
    <row r="691" spans="1:4" ht="12.75" x14ac:dyDescent="0.2">
      <c r="A691" s="179"/>
      <c r="B691" s="180"/>
      <c r="C691" s="181"/>
      <c r="D691" s="181"/>
    </row>
    <row r="692" spans="1:4" ht="12.75" x14ac:dyDescent="0.2">
      <c r="A692" s="179"/>
      <c r="B692" s="180"/>
      <c r="C692" s="181"/>
      <c r="D692" s="181"/>
    </row>
    <row r="693" spans="1:4" ht="12.75" x14ac:dyDescent="0.2">
      <c r="A693" s="179"/>
      <c r="B693" s="180"/>
      <c r="C693" s="181"/>
      <c r="D693" s="181"/>
    </row>
    <row r="694" spans="1:4" ht="12.75" x14ac:dyDescent="0.2">
      <c r="A694" s="179"/>
      <c r="B694" s="180"/>
      <c r="C694" s="181"/>
      <c r="D694" s="181"/>
    </row>
    <row r="695" spans="1:4" ht="12.75" x14ac:dyDescent="0.2">
      <c r="A695" s="179"/>
      <c r="B695" s="180"/>
      <c r="C695" s="181"/>
      <c r="D695" s="181"/>
    </row>
    <row r="696" spans="1:4" ht="12.75" x14ac:dyDescent="0.2">
      <c r="A696" s="179"/>
      <c r="B696" s="180"/>
      <c r="C696" s="181"/>
      <c r="D696" s="181"/>
    </row>
    <row r="697" spans="1:4" ht="12.75" x14ac:dyDescent="0.2">
      <c r="A697" s="179"/>
      <c r="B697" s="180"/>
      <c r="C697" s="181"/>
      <c r="D697" s="181"/>
    </row>
    <row r="698" spans="1:4" ht="12.75" x14ac:dyDescent="0.2">
      <c r="A698" s="179"/>
      <c r="B698" s="180"/>
      <c r="C698" s="181"/>
      <c r="D698" s="181"/>
    </row>
    <row r="699" spans="1:4" ht="12.75" x14ac:dyDescent="0.2">
      <c r="A699" s="179"/>
      <c r="B699" s="180"/>
      <c r="C699" s="181"/>
      <c r="D699" s="181"/>
    </row>
    <row r="700" spans="1:4" ht="12.75" x14ac:dyDescent="0.2">
      <c r="A700" s="179"/>
      <c r="B700" s="180"/>
      <c r="C700" s="181"/>
      <c r="D700" s="181"/>
    </row>
    <row r="701" spans="1:4" ht="12.75" x14ac:dyDescent="0.2">
      <c r="A701" s="179"/>
      <c r="B701" s="180"/>
      <c r="C701" s="181"/>
      <c r="D701" s="181"/>
    </row>
    <row r="702" spans="1:4" ht="12.75" x14ac:dyDescent="0.2">
      <c r="A702" s="179"/>
      <c r="B702" s="180"/>
      <c r="C702" s="181"/>
      <c r="D702" s="181"/>
    </row>
    <row r="703" spans="1:4" ht="12.75" x14ac:dyDescent="0.2">
      <c r="A703" s="179"/>
      <c r="B703" s="180"/>
      <c r="C703" s="181"/>
      <c r="D703" s="181"/>
    </row>
    <row r="704" spans="1:4" ht="12.75" x14ac:dyDescent="0.2">
      <c r="A704" s="179"/>
      <c r="B704" s="180"/>
      <c r="C704" s="181"/>
      <c r="D704" s="181"/>
    </row>
    <row r="705" spans="1:4" ht="12.75" x14ac:dyDescent="0.2">
      <c r="A705" s="179"/>
      <c r="B705" s="180"/>
      <c r="C705" s="181"/>
      <c r="D705" s="181"/>
    </row>
    <row r="706" spans="1:4" ht="12.75" x14ac:dyDescent="0.2">
      <c r="A706" s="179"/>
      <c r="B706" s="180"/>
      <c r="C706" s="181"/>
      <c r="D706" s="181"/>
    </row>
    <row r="707" spans="1:4" ht="12.75" x14ac:dyDescent="0.2">
      <c r="A707" s="179"/>
      <c r="B707" s="180"/>
      <c r="C707" s="181"/>
      <c r="D707" s="181"/>
    </row>
    <row r="708" spans="1:4" ht="12.75" x14ac:dyDescent="0.2">
      <c r="A708" s="179"/>
      <c r="B708" s="180"/>
      <c r="C708" s="181"/>
      <c r="D708" s="181"/>
    </row>
    <row r="709" spans="1:4" ht="12.75" x14ac:dyDescent="0.2">
      <c r="A709" s="179"/>
      <c r="B709" s="180"/>
      <c r="C709" s="181"/>
      <c r="D709" s="181"/>
    </row>
    <row r="710" spans="1:4" ht="12.75" x14ac:dyDescent="0.2">
      <c r="A710" s="179"/>
      <c r="B710" s="180"/>
      <c r="C710" s="181"/>
      <c r="D710" s="181"/>
    </row>
    <row r="711" spans="1:4" ht="12.75" x14ac:dyDescent="0.2">
      <c r="A711" s="179"/>
      <c r="B711" s="180"/>
      <c r="C711" s="181"/>
      <c r="D711" s="181"/>
    </row>
    <row r="712" spans="1:4" ht="12.75" x14ac:dyDescent="0.2">
      <c r="A712" s="179"/>
      <c r="B712" s="180"/>
      <c r="C712" s="181"/>
      <c r="D712" s="181"/>
    </row>
    <row r="713" spans="1:4" ht="12.75" x14ac:dyDescent="0.2">
      <c r="A713" s="179"/>
      <c r="B713" s="180"/>
      <c r="C713" s="181"/>
      <c r="D713" s="181"/>
    </row>
    <row r="714" spans="1:4" ht="12.75" x14ac:dyDescent="0.2">
      <c r="A714" s="179"/>
      <c r="B714" s="180"/>
      <c r="C714" s="181"/>
      <c r="D714" s="181"/>
    </row>
    <row r="715" spans="1:4" ht="12.75" x14ac:dyDescent="0.2">
      <c r="A715" s="179"/>
      <c r="B715" s="180"/>
      <c r="C715" s="181"/>
      <c r="D715" s="181"/>
    </row>
    <row r="716" spans="1:4" ht="12.75" x14ac:dyDescent="0.2">
      <c r="A716" s="179"/>
      <c r="B716" s="180"/>
      <c r="C716" s="181"/>
      <c r="D716" s="181"/>
    </row>
    <row r="717" spans="1:4" ht="12.75" x14ac:dyDescent="0.2">
      <c r="A717" s="179"/>
      <c r="B717" s="180"/>
      <c r="C717" s="181"/>
      <c r="D717" s="181"/>
    </row>
    <row r="718" spans="1:4" ht="12.75" x14ac:dyDescent="0.2">
      <c r="A718" s="179"/>
      <c r="B718" s="180"/>
      <c r="C718" s="181"/>
      <c r="D718" s="181"/>
    </row>
    <row r="719" spans="1:4" ht="12.75" x14ac:dyDescent="0.2">
      <c r="A719" s="179"/>
      <c r="B719" s="180"/>
      <c r="C719" s="181"/>
      <c r="D719" s="181"/>
    </row>
    <row r="720" spans="1:4" ht="12.75" x14ac:dyDescent="0.2">
      <c r="A720" s="179"/>
      <c r="B720" s="180"/>
      <c r="C720" s="181"/>
      <c r="D720" s="181"/>
    </row>
    <row r="721" spans="1:4" ht="12.75" x14ac:dyDescent="0.2">
      <c r="A721" s="179"/>
      <c r="B721" s="180"/>
      <c r="C721" s="181"/>
      <c r="D721" s="181"/>
    </row>
    <row r="722" spans="1:4" ht="12.75" x14ac:dyDescent="0.2">
      <c r="A722" s="179"/>
      <c r="B722" s="180"/>
      <c r="C722" s="181"/>
      <c r="D722" s="181"/>
    </row>
    <row r="723" spans="1:4" ht="12.75" x14ac:dyDescent="0.2">
      <c r="A723" s="179"/>
      <c r="B723" s="180"/>
      <c r="C723" s="181"/>
      <c r="D723" s="181"/>
    </row>
    <row r="724" spans="1:4" ht="12.75" x14ac:dyDescent="0.2">
      <c r="A724" s="179"/>
      <c r="B724" s="180"/>
      <c r="C724" s="181"/>
      <c r="D724" s="181"/>
    </row>
    <row r="725" spans="1:4" ht="12.75" x14ac:dyDescent="0.2">
      <c r="A725" s="179"/>
      <c r="B725" s="180"/>
      <c r="C725" s="181"/>
      <c r="D725" s="181"/>
    </row>
    <row r="726" spans="1:4" ht="12.75" x14ac:dyDescent="0.2">
      <c r="A726" s="179"/>
      <c r="B726" s="180"/>
      <c r="C726" s="181"/>
      <c r="D726" s="181"/>
    </row>
    <row r="727" spans="1:4" ht="12.75" x14ac:dyDescent="0.2">
      <c r="A727" s="179"/>
      <c r="B727" s="180"/>
      <c r="C727" s="181"/>
      <c r="D727" s="181"/>
    </row>
    <row r="728" spans="1:4" ht="12.75" x14ac:dyDescent="0.2">
      <c r="A728" s="179"/>
      <c r="B728" s="180"/>
      <c r="C728" s="181"/>
      <c r="D728" s="181"/>
    </row>
    <row r="729" spans="1:4" ht="12.75" x14ac:dyDescent="0.2">
      <c r="A729" s="179"/>
      <c r="B729" s="180"/>
      <c r="C729" s="181"/>
      <c r="D729" s="181"/>
    </row>
    <row r="730" spans="1:4" ht="12.75" x14ac:dyDescent="0.2">
      <c r="A730" s="179"/>
      <c r="B730" s="180"/>
      <c r="C730" s="181"/>
      <c r="D730" s="181"/>
    </row>
    <row r="731" spans="1:4" ht="12.75" x14ac:dyDescent="0.2">
      <c r="A731" s="179"/>
      <c r="B731" s="180"/>
      <c r="C731" s="181"/>
      <c r="D731" s="181"/>
    </row>
    <row r="732" spans="1:4" ht="12.75" x14ac:dyDescent="0.2">
      <c r="A732" s="179"/>
      <c r="B732" s="180"/>
      <c r="C732" s="181"/>
      <c r="D732" s="181"/>
    </row>
    <row r="733" spans="1:4" ht="12.75" x14ac:dyDescent="0.2">
      <c r="A733" s="179"/>
      <c r="B733" s="180"/>
      <c r="C733" s="181"/>
      <c r="D733" s="181"/>
    </row>
    <row r="734" spans="1:4" ht="12.75" x14ac:dyDescent="0.2">
      <c r="A734" s="179"/>
      <c r="B734" s="180"/>
      <c r="C734" s="181"/>
      <c r="D734" s="181"/>
    </row>
    <row r="735" spans="1:4" ht="12.75" x14ac:dyDescent="0.2">
      <c r="A735" s="179"/>
      <c r="B735" s="180"/>
      <c r="C735" s="181"/>
      <c r="D735" s="181"/>
    </row>
    <row r="736" spans="1:4" ht="12.75" x14ac:dyDescent="0.2">
      <c r="A736" s="179"/>
      <c r="B736" s="180"/>
      <c r="C736" s="181"/>
      <c r="D736" s="181"/>
    </row>
    <row r="737" spans="1:4" ht="12.75" x14ac:dyDescent="0.2">
      <c r="A737" s="179"/>
      <c r="B737" s="180"/>
      <c r="C737" s="181"/>
      <c r="D737" s="181"/>
    </row>
    <row r="738" spans="1:4" ht="12.75" x14ac:dyDescent="0.2">
      <c r="A738" s="179"/>
      <c r="B738" s="180"/>
      <c r="C738" s="181"/>
      <c r="D738" s="181"/>
    </row>
    <row r="739" spans="1:4" ht="12.75" x14ac:dyDescent="0.2">
      <c r="A739" s="179"/>
      <c r="B739" s="180"/>
      <c r="C739" s="181"/>
      <c r="D739" s="181"/>
    </row>
    <row r="740" spans="1:4" ht="12.75" x14ac:dyDescent="0.2">
      <c r="A740" s="179"/>
      <c r="B740" s="180"/>
      <c r="C740" s="181"/>
      <c r="D740" s="181"/>
    </row>
    <row r="741" spans="1:4" ht="12.75" x14ac:dyDescent="0.2">
      <c r="A741" s="179"/>
      <c r="B741" s="180"/>
      <c r="C741" s="181"/>
      <c r="D741" s="181"/>
    </row>
    <row r="742" spans="1:4" ht="12.75" x14ac:dyDescent="0.2">
      <c r="A742" s="179"/>
      <c r="B742" s="180"/>
      <c r="C742" s="181"/>
      <c r="D742" s="181"/>
    </row>
    <row r="743" spans="1:4" ht="12.75" x14ac:dyDescent="0.2">
      <c r="A743" s="179"/>
      <c r="B743" s="180"/>
      <c r="C743" s="181"/>
      <c r="D743" s="181"/>
    </row>
    <row r="744" spans="1:4" ht="12.75" x14ac:dyDescent="0.2">
      <c r="A744" s="179"/>
      <c r="B744" s="180"/>
      <c r="C744" s="181"/>
      <c r="D744" s="181"/>
    </row>
    <row r="745" spans="1:4" ht="12.75" x14ac:dyDescent="0.2">
      <c r="A745" s="179"/>
      <c r="B745" s="180"/>
      <c r="C745" s="181"/>
      <c r="D745" s="181"/>
    </row>
    <row r="746" spans="1:4" ht="12.75" x14ac:dyDescent="0.2">
      <c r="A746" s="179"/>
      <c r="B746" s="180"/>
      <c r="C746" s="181"/>
      <c r="D746" s="181"/>
    </row>
    <row r="747" spans="1:4" ht="12.75" x14ac:dyDescent="0.2">
      <c r="A747" s="179"/>
      <c r="B747" s="180"/>
      <c r="C747" s="181"/>
      <c r="D747" s="181"/>
    </row>
    <row r="748" spans="1:4" ht="12.75" x14ac:dyDescent="0.2">
      <c r="A748" s="179"/>
      <c r="B748" s="180"/>
      <c r="C748" s="181"/>
      <c r="D748" s="181"/>
    </row>
    <row r="749" spans="1:4" ht="12.75" x14ac:dyDescent="0.2">
      <c r="A749" s="179"/>
      <c r="B749" s="180"/>
      <c r="C749" s="181"/>
      <c r="D749" s="181"/>
    </row>
    <row r="750" spans="1:4" ht="12.75" x14ac:dyDescent="0.2">
      <c r="A750" s="179"/>
      <c r="B750" s="180"/>
      <c r="C750" s="181"/>
      <c r="D750" s="181"/>
    </row>
    <row r="751" spans="1:4" ht="12.75" x14ac:dyDescent="0.2">
      <c r="A751" s="179"/>
      <c r="B751" s="180"/>
      <c r="C751" s="181"/>
      <c r="D751" s="181"/>
    </row>
    <row r="752" spans="1:4" ht="12.75" x14ac:dyDescent="0.2">
      <c r="A752" s="179"/>
      <c r="B752" s="180"/>
      <c r="C752" s="181"/>
      <c r="D752" s="181"/>
    </row>
    <row r="753" spans="1:4" ht="12.75" x14ac:dyDescent="0.2">
      <c r="A753" s="179"/>
      <c r="B753" s="180"/>
      <c r="C753" s="181"/>
      <c r="D753" s="181"/>
    </row>
    <row r="754" spans="1:4" ht="12.75" x14ac:dyDescent="0.2">
      <c r="A754" s="179"/>
      <c r="B754" s="180"/>
      <c r="C754" s="181"/>
      <c r="D754" s="181"/>
    </row>
    <row r="755" spans="1:4" ht="12.75" x14ac:dyDescent="0.2">
      <c r="A755" s="179"/>
      <c r="B755" s="180"/>
      <c r="C755" s="181"/>
      <c r="D755" s="181"/>
    </row>
    <row r="756" spans="1:4" ht="12.75" x14ac:dyDescent="0.2">
      <c r="A756" s="179"/>
      <c r="B756" s="180"/>
      <c r="C756" s="181"/>
      <c r="D756" s="181"/>
    </row>
    <row r="757" spans="1:4" ht="12.75" x14ac:dyDescent="0.2">
      <c r="A757" s="179"/>
      <c r="B757" s="180"/>
      <c r="C757" s="181"/>
      <c r="D757" s="181"/>
    </row>
    <row r="758" spans="1:4" ht="12.75" x14ac:dyDescent="0.2">
      <c r="A758" s="179"/>
      <c r="B758" s="180"/>
      <c r="C758" s="181"/>
      <c r="D758" s="181"/>
    </row>
    <row r="759" spans="1:4" ht="12.75" x14ac:dyDescent="0.2">
      <c r="A759" s="179"/>
      <c r="B759" s="180"/>
      <c r="C759" s="181"/>
      <c r="D759" s="181"/>
    </row>
    <row r="760" spans="1:4" ht="12.75" x14ac:dyDescent="0.2">
      <c r="A760" s="179"/>
      <c r="B760" s="180"/>
      <c r="C760" s="181"/>
      <c r="D760" s="181"/>
    </row>
    <row r="761" spans="1:4" ht="12.75" x14ac:dyDescent="0.2">
      <c r="A761" s="179"/>
      <c r="B761" s="180"/>
      <c r="C761" s="181"/>
      <c r="D761" s="181"/>
    </row>
    <row r="762" spans="1:4" ht="12.75" x14ac:dyDescent="0.2">
      <c r="A762" s="179"/>
      <c r="B762" s="180"/>
      <c r="C762" s="181"/>
      <c r="D762" s="181"/>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7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Overview</vt:lpstr>
      <vt:lpstr>Annex 1 LV, HV and UMS charges</vt:lpstr>
      <vt:lpstr>Annex 2 EHV Charges</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Jamieson</cp:lastModifiedBy>
  <cp:lastPrinted>2023-12-14T14:23:23Z</cp:lastPrinted>
  <dcterms:created xsi:type="dcterms:W3CDTF">2009-11-12T11:38:00Z</dcterms:created>
  <dcterms:modified xsi:type="dcterms:W3CDTF">2024-01-31T14:52:06Z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